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showInkAnnotation="0" autoCompressPictures="0" defaultThemeVersion="202300"/>
  <mc:AlternateContent xmlns:mc="http://schemas.openxmlformats.org/markup-compatibility/2006">
    <mc:Choice Requires="x15">
      <x15ac:absPath xmlns:x15ac="http://schemas.microsoft.com/office/spreadsheetml/2010/11/ac" url="https://notified-my.sharepoint.com/personal/juvy_teoxon_notified_com/Documents/Documents/"/>
    </mc:Choice>
  </mc:AlternateContent>
  <xr:revisionPtr revIDLastSave="0" documentId="8_{64ED81FC-08D3-4047-87D7-018E1CB41F91}" xr6:coauthVersionLast="47" xr6:coauthVersionMax="47" xr10:uidLastSave="{00000000-0000-0000-0000-000000000000}"/>
  <bookViews>
    <workbookView xWindow="-108" yWindow="-108" windowWidth="23256" windowHeight="13896" tabRatio="500" xr2:uid="{00000000-000D-0000-FFFF-FFFF00000000}"/>
  </bookViews>
  <sheets>
    <sheet name="GAAP" sheetId="1" r:id="rId1"/>
    <sheet name="Non-GAAP" sheetId="2" r:id="rId2"/>
    <sheet name="Non-GAAP reconciliations" sheetId="3" r:id="rId3"/>
    <sheet name="NG Notes" sheetId="4" r:id="rId4"/>
  </sheets>
  <definedNames>
    <definedName name="_xlnm.Print_Area" localSheetId="0">GAAP!$A$1:$S$58</definedName>
    <definedName name="_xlnm.Print_Area" localSheetId="3">'NG Notes'!$A$1:$A$29</definedName>
    <definedName name="_xlnm.Print_Area" localSheetId="1">'Non-GAAP'!$A$1:$S$51</definedName>
    <definedName name="_xlnm.Print_Area" localSheetId="2">'Non-GAAP reconciliations'!$A$1:$S$59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1" i="3" l="1"/>
  <c r="R51" i="3"/>
  <c r="Q51" i="3"/>
  <c r="P51" i="3"/>
  <c r="O51" i="3"/>
  <c r="M51" i="3"/>
  <c r="L51" i="3"/>
  <c r="K51" i="3"/>
  <c r="J51" i="3"/>
  <c r="I51" i="3"/>
  <c r="H51" i="3"/>
  <c r="G51" i="3"/>
  <c r="F51" i="3"/>
  <c r="E51" i="3"/>
  <c r="D51" i="3"/>
  <c r="C51" i="3"/>
  <c r="B51" i="3"/>
  <c r="S43" i="3"/>
  <c r="S26" i="3"/>
  <c r="S9" i="3"/>
  <c r="S30" i="3"/>
  <c r="S37" i="3"/>
  <c r="S44" i="3"/>
  <c r="S46" i="3"/>
  <c r="S48" i="3"/>
  <c r="R43" i="3"/>
  <c r="R26" i="3"/>
  <c r="R9" i="3"/>
  <c r="R30" i="3"/>
  <c r="R37" i="3"/>
  <c r="R44" i="3"/>
  <c r="R46" i="3"/>
  <c r="R48" i="3"/>
  <c r="Q43" i="3"/>
  <c r="Q26" i="3"/>
  <c r="Q9" i="3"/>
  <c r="Q30" i="3"/>
  <c r="Q37" i="3"/>
  <c r="Q44" i="3"/>
  <c r="Q46" i="3"/>
  <c r="Q48" i="3"/>
  <c r="P43" i="3"/>
  <c r="P44" i="3"/>
  <c r="P46" i="3"/>
  <c r="P48" i="3"/>
  <c r="O43" i="3"/>
  <c r="O44" i="3"/>
  <c r="O46" i="3"/>
  <c r="O48" i="3"/>
  <c r="M43" i="3"/>
  <c r="M26" i="3"/>
  <c r="M9" i="3"/>
  <c r="M30" i="3"/>
  <c r="M37" i="3"/>
  <c r="M44" i="3"/>
  <c r="M46" i="3"/>
  <c r="M48" i="3"/>
  <c r="L43" i="3"/>
  <c r="L26" i="3"/>
  <c r="L9" i="3"/>
  <c r="L30" i="3"/>
  <c r="L37" i="3"/>
  <c r="L44" i="3"/>
  <c r="L46" i="3"/>
  <c r="L48" i="3"/>
  <c r="K43" i="3"/>
  <c r="K26" i="3"/>
  <c r="K9" i="3"/>
  <c r="K30" i="3"/>
  <c r="K37" i="3"/>
  <c r="K44" i="3"/>
  <c r="K46" i="3"/>
  <c r="K48" i="3"/>
  <c r="J43" i="3"/>
  <c r="J26" i="3"/>
  <c r="J9" i="3"/>
  <c r="J30" i="3"/>
  <c r="J37" i="3"/>
  <c r="J44" i="3"/>
  <c r="J46" i="3"/>
  <c r="J48" i="3"/>
  <c r="I43" i="3"/>
  <c r="I26" i="3"/>
  <c r="I9" i="3"/>
  <c r="I30" i="3"/>
  <c r="I37" i="3"/>
  <c r="I44" i="3"/>
  <c r="I46" i="3"/>
  <c r="I48" i="3"/>
  <c r="H43" i="3"/>
  <c r="H26" i="3"/>
  <c r="H9" i="3"/>
  <c r="H30" i="3"/>
  <c r="H37" i="3"/>
  <c r="H44" i="3"/>
  <c r="H46" i="3"/>
  <c r="H48" i="3"/>
  <c r="G43" i="3"/>
  <c r="G26" i="3"/>
  <c r="G9" i="3"/>
  <c r="G30" i="3"/>
  <c r="G37" i="3"/>
  <c r="G44" i="3"/>
  <c r="G46" i="3"/>
  <c r="G48" i="3"/>
  <c r="F43" i="3"/>
  <c r="F26" i="3"/>
  <c r="F9" i="3"/>
  <c r="F30" i="3"/>
  <c r="F37" i="3"/>
  <c r="F44" i="3"/>
  <c r="F46" i="3"/>
  <c r="F48" i="3"/>
  <c r="E43" i="3"/>
  <c r="E26" i="3"/>
  <c r="E9" i="3"/>
  <c r="E30" i="3"/>
  <c r="E37" i="3"/>
  <c r="E44" i="3"/>
  <c r="E46" i="3"/>
  <c r="E48" i="3"/>
  <c r="D43" i="3"/>
  <c r="D26" i="3"/>
  <c r="D30" i="3"/>
  <c r="D37" i="3"/>
  <c r="D44" i="3"/>
  <c r="D46" i="3"/>
  <c r="D48" i="3"/>
  <c r="C43" i="3"/>
  <c r="C26" i="3"/>
  <c r="C30" i="3"/>
  <c r="C37" i="3"/>
  <c r="C44" i="3"/>
  <c r="C46" i="3"/>
  <c r="C48" i="3"/>
  <c r="B43" i="3"/>
  <c r="B26" i="3"/>
  <c r="B30" i="3"/>
  <c r="B37" i="3"/>
  <c r="B44" i="3"/>
  <c r="B46" i="3"/>
  <c r="B48" i="3"/>
  <c r="S47" i="3"/>
  <c r="R47" i="3"/>
  <c r="Q47" i="3"/>
  <c r="P47" i="3"/>
  <c r="O47" i="3"/>
  <c r="M47" i="3"/>
  <c r="L47" i="3"/>
  <c r="K47" i="3"/>
  <c r="J47" i="3"/>
  <c r="I47" i="3"/>
  <c r="H47" i="3"/>
  <c r="G47" i="3"/>
  <c r="F47" i="3"/>
  <c r="E47" i="3"/>
  <c r="S31" i="3"/>
  <c r="S33" i="3"/>
  <c r="R31" i="3"/>
  <c r="R33" i="3"/>
  <c r="Q31" i="3"/>
  <c r="Q33" i="3"/>
  <c r="P26" i="3"/>
  <c r="P9" i="3"/>
  <c r="P30" i="3"/>
  <c r="P31" i="3"/>
  <c r="P33" i="3"/>
  <c r="O26" i="3"/>
  <c r="O9" i="3"/>
  <c r="O30" i="3"/>
  <c r="O31" i="3"/>
  <c r="O33" i="3"/>
  <c r="M31" i="3"/>
  <c r="M33" i="3"/>
  <c r="L31" i="3"/>
  <c r="L33" i="3"/>
  <c r="K31" i="3"/>
  <c r="K33" i="3"/>
  <c r="J31" i="3"/>
  <c r="J33" i="3"/>
  <c r="I31" i="3"/>
  <c r="I33" i="3"/>
  <c r="H31" i="3"/>
  <c r="H33" i="3"/>
  <c r="G31" i="3"/>
  <c r="G33" i="3"/>
  <c r="F31" i="3"/>
  <c r="F33" i="3"/>
  <c r="E31" i="3"/>
  <c r="E33" i="3"/>
  <c r="D31" i="3"/>
  <c r="D33" i="3"/>
  <c r="C31" i="3"/>
  <c r="C33" i="3"/>
  <c r="B31" i="3"/>
  <c r="B33" i="3"/>
  <c r="S27" i="3"/>
  <c r="R27" i="3"/>
  <c r="Q27" i="3"/>
  <c r="P27" i="3"/>
  <c r="O27" i="3"/>
  <c r="M27" i="3"/>
  <c r="L27" i="3"/>
  <c r="K27" i="3"/>
  <c r="J27" i="3"/>
  <c r="I27" i="3"/>
  <c r="H27" i="3"/>
  <c r="G27" i="3"/>
  <c r="F27" i="3"/>
  <c r="E27" i="3"/>
  <c r="D27" i="3"/>
  <c r="C27" i="3"/>
  <c r="B27" i="3"/>
  <c r="S11" i="3"/>
  <c r="R11" i="3"/>
  <c r="Q11" i="3"/>
  <c r="P11" i="3"/>
  <c r="O11" i="3"/>
  <c r="M11" i="3"/>
  <c r="L11" i="3"/>
  <c r="K11" i="3"/>
  <c r="J11" i="3"/>
  <c r="I11" i="3"/>
  <c r="H11" i="3"/>
  <c r="G11" i="3"/>
  <c r="F11" i="3"/>
  <c r="E11" i="3"/>
  <c r="S5" i="3"/>
  <c r="S10" i="3"/>
  <c r="R5" i="3"/>
  <c r="R10" i="3"/>
  <c r="Q5" i="3"/>
  <c r="Q10" i="3"/>
  <c r="P5" i="3"/>
  <c r="P10" i="3"/>
  <c r="O5" i="3"/>
  <c r="O10" i="3"/>
  <c r="M5" i="3"/>
  <c r="M10" i="3"/>
  <c r="L5" i="3"/>
  <c r="L10" i="3"/>
  <c r="K5" i="3"/>
  <c r="K10" i="3"/>
  <c r="J5" i="3"/>
  <c r="J10" i="3"/>
  <c r="I5" i="3"/>
  <c r="I10" i="3"/>
  <c r="H5" i="3"/>
  <c r="H10" i="3"/>
  <c r="G5" i="3"/>
  <c r="G10" i="3"/>
  <c r="F5" i="3"/>
  <c r="F10" i="3"/>
  <c r="E5" i="3"/>
  <c r="E10" i="3"/>
  <c r="S27" i="2"/>
  <c r="S28" i="2"/>
  <c r="S33" i="2"/>
  <c r="S35" i="2"/>
  <c r="S37" i="2"/>
  <c r="R27" i="2"/>
  <c r="R28" i="2"/>
  <c r="R33" i="2"/>
  <c r="R35" i="2"/>
  <c r="R37" i="2"/>
  <c r="Q27" i="2"/>
  <c r="Q28" i="2"/>
  <c r="Q33" i="2"/>
  <c r="Q35" i="2"/>
  <c r="Q37" i="2"/>
  <c r="P27" i="2"/>
  <c r="P28" i="2"/>
  <c r="P33" i="2"/>
  <c r="P35" i="2"/>
  <c r="P37" i="2"/>
  <c r="O27" i="2"/>
  <c r="O28" i="2"/>
  <c r="O33" i="2"/>
  <c r="O35" i="2"/>
  <c r="O37" i="2"/>
  <c r="M13" i="2"/>
  <c r="M9" i="2"/>
  <c r="M16" i="2"/>
  <c r="M27" i="2"/>
  <c r="M28" i="2"/>
  <c r="M33" i="2"/>
  <c r="M35" i="2"/>
  <c r="M37" i="2"/>
  <c r="L13" i="2"/>
  <c r="L9" i="2"/>
  <c r="L16" i="2"/>
  <c r="L27" i="2"/>
  <c r="L28" i="2"/>
  <c r="L33" i="2"/>
  <c r="L35" i="2"/>
  <c r="L37" i="2"/>
  <c r="K13" i="2"/>
  <c r="K9" i="2"/>
  <c r="K16" i="2"/>
  <c r="K27" i="2"/>
  <c r="K28" i="2"/>
  <c r="K33" i="2"/>
  <c r="K35" i="2"/>
  <c r="K37" i="2"/>
  <c r="J13" i="2"/>
  <c r="J9" i="2"/>
  <c r="J16" i="2"/>
  <c r="J27" i="2"/>
  <c r="J28" i="2"/>
  <c r="J33" i="2"/>
  <c r="J35" i="2"/>
  <c r="J37" i="2"/>
  <c r="I13" i="2"/>
  <c r="I9" i="2"/>
  <c r="I16" i="2"/>
  <c r="I27" i="2"/>
  <c r="I28" i="2"/>
  <c r="I33" i="2"/>
  <c r="I35" i="2"/>
  <c r="I37" i="2"/>
  <c r="H13" i="2"/>
  <c r="H9" i="2"/>
  <c r="H16" i="2"/>
  <c r="H27" i="2"/>
  <c r="H28" i="2"/>
  <c r="H33" i="2"/>
  <c r="H35" i="2"/>
  <c r="H37" i="2"/>
  <c r="G13" i="2"/>
  <c r="G9" i="2"/>
  <c r="G16" i="2"/>
  <c r="G27" i="2"/>
  <c r="G28" i="2"/>
  <c r="G33" i="2"/>
  <c r="G35" i="2"/>
  <c r="G37" i="2"/>
  <c r="F13" i="2"/>
  <c r="F9" i="2"/>
  <c r="F16" i="2"/>
  <c r="F27" i="2"/>
  <c r="F28" i="2"/>
  <c r="F33" i="2"/>
  <c r="F35" i="2"/>
  <c r="F37" i="2"/>
  <c r="E13" i="2"/>
  <c r="E9" i="2"/>
  <c r="E16" i="2"/>
  <c r="E27" i="2"/>
  <c r="E28" i="2"/>
  <c r="E33" i="2"/>
  <c r="E35" i="2"/>
  <c r="E37" i="2"/>
  <c r="D9" i="2"/>
  <c r="D16" i="2"/>
  <c r="D28" i="2"/>
  <c r="D33" i="2"/>
  <c r="D37" i="2"/>
  <c r="C9" i="2"/>
  <c r="C16" i="2"/>
  <c r="C27" i="2"/>
  <c r="C28" i="2"/>
  <c r="C33" i="2"/>
  <c r="C37" i="2"/>
  <c r="B9" i="2"/>
  <c r="B16" i="2"/>
  <c r="B27" i="2"/>
  <c r="B28" i="2"/>
  <c r="B33" i="2"/>
  <c r="B37" i="2"/>
  <c r="D35" i="2"/>
  <c r="C35" i="2"/>
  <c r="B35" i="2"/>
  <c r="Q29" i="2"/>
  <c r="P29" i="2"/>
  <c r="O29" i="2"/>
  <c r="G29" i="2"/>
  <c r="F29" i="2"/>
  <c r="E29" i="2"/>
  <c r="D29" i="2"/>
  <c r="C29" i="2"/>
  <c r="B29" i="2"/>
  <c r="S13" i="2"/>
  <c r="R13" i="2"/>
  <c r="Q13" i="2"/>
  <c r="P13" i="2"/>
  <c r="O13" i="2"/>
  <c r="S13" i="1"/>
  <c r="S16" i="1"/>
  <c r="S29" i="1"/>
  <c r="S30" i="1"/>
  <c r="S37" i="1"/>
  <c r="S39" i="1"/>
  <c r="S41" i="1"/>
  <c r="R13" i="1"/>
  <c r="R16" i="1"/>
  <c r="R29" i="1"/>
  <c r="R30" i="1"/>
  <c r="R37" i="1"/>
  <c r="R39" i="1"/>
  <c r="R41" i="1"/>
  <c r="Q13" i="1"/>
  <c r="Q16" i="1"/>
  <c r="Q29" i="1"/>
  <c r="Q30" i="1"/>
  <c r="Q37" i="1"/>
  <c r="Q39" i="1"/>
  <c r="Q41" i="1"/>
  <c r="P13" i="1"/>
  <c r="P16" i="1"/>
  <c r="P29" i="1"/>
  <c r="P30" i="1"/>
  <c r="P37" i="1"/>
  <c r="P39" i="1"/>
  <c r="P41" i="1"/>
  <c r="O13" i="1"/>
  <c r="O16" i="1"/>
  <c r="O29" i="1"/>
  <c r="O30" i="1"/>
  <c r="O37" i="1"/>
  <c r="O39" i="1"/>
  <c r="O41" i="1"/>
  <c r="M9" i="1"/>
  <c r="M13" i="1"/>
  <c r="M16" i="1"/>
  <c r="M29" i="1"/>
  <c r="M30" i="1"/>
  <c r="M37" i="1"/>
  <c r="M39" i="1"/>
  <c r="M41" i="1"/>
  <c r="L9" i="1"/>
  <c r="L13" i="1"/>
  <c r="L16" i="1"/>
  <c r="L29" i="1"/>
  <c r="L30" i="1"/>
  <c r="L37" i="1"/>
  <c r="L39" i="1"/>
  <c r="L41" i="1"/>
  <c r="K9" i="1"/>
  <c r="K13" i="1"/>
  <c r="K16" i="1"/>
  <c r="K29" i="1"/>
  <c r="K30" i="1"/>
  <c r="K37" i="1"/>
  <c r="K39" i="1"/>
  <c r="K41" i="1"/>
  <c r="J9" i="1"/>
  <c r="J13" i="1"/>
  <c r="J16" i="1"/>
  <c r="J29" i="1"/>
  <c r="J30" i="1"/>
  <c r="J37" i="1"/>
  <c r="J39" i="1"/>
  <c r="J41" i="1"/>
  <c r="I9" i="1"/>
  <c r="I13" i="1"/>
  <c r="I16" i="1"/>
  <c r="I29" i="1"/>
  <c r="I30" i="1"/>
  <c r="I37" i="1"/>
  <c r="I39" i="1"/>
  <c r="I41" i="1"/>
  <c r="H9" i="1"/>
  <c r="H13" i="1"/>
  <c r="H16" i="1"/>
  <c r="H29" i="1"/>
  <c r="H30" i="1"/>
  <c r="H37" i="1"/>
  <c r="H39" i="1"/>
  <c r="H41" i="1"/>
  <c r="G9" i="1"/>
  <c r="G13" i="1"/>
  <c r="G16" i="1"/>
  <c r="G29" i="1"/>
  <c r="G30" i="1"/>
  <c r="G37" i="1"/>
  <c r="G39" i="1"/>
  <c r="G41" i="1"/>
  <c r="F9" i="1"/>
  <c r="F13" i="1"/>
  <c r="F16" i="1"/>
  <c r="F29" i="1"/>
  <c r="F30" i="1"/>
  <c r="F37" i="1"/>
  <c r="F39" i="1"/>
  <c r="F41" i="1"/>
  <c r="E9" i="1"/>
  <c r="E13" i="1"/>
  <c r="E16" i="1"/>
  <c r="E29" i="1"/>
  <c r="E30" i="1"/>
  <c r="E37" i="1"/>
  <c r="E39" i="1"/>
  <c r="E41" i="1"/>
  <c r="D29" i="1"/>
  <c r="D30" i="1"/>
  <c r="D37" i="1"/>
  <c r="D41" i="1"/>
  <c r="C29" i="1"/>
  <c r="C30" i="1"/>
  <c r="C37" i="1"/>
  <c r="C41" i="1"/>
  <c r="B29" i="1"/>
  <c r="B30" i="1"/>
  <c r="B37" i="1"/>
  <c r="B41" i="1"/>
  <c r="D39" i="1"/>
  <c r="C39" i="1"/>
  <c r="B39" i="1"/>
  <c r="Q31" i="1"/>
  <c r="P31" i="1"/>
  <c r="O31" i="1"/>
  <c r="D31" i="1"/>
  <c r="C31" i="1"/>
  <c r="B31" i="1"/>
  <c r="D9" i="1"/>
  <c r="C9" i="1"/>
  <c r="B9" i="1"/>
</calcChain>
</file>

<file path=xl/sharedStrings.xml><?xml version="1.0" encoding="utf-8"?>
<sst xmlns="http://schemas.openxmlformats.org/spreadsheetml/2006/main" count="218" uniqueCount="136">
  <si>
    <t>Nasdaq, Inc.</t>
  </si>
  <si>
    <t>Consolidated Statements of GAAP Income</t>
  </si>
  <si>
    <t>(all amounts in millions, except for per share amounts)</t>
  </si>
  <si>
    <t>2Q23</t>
  </si>
  <si>
    <t>3Q23</t>
  </si>
  <si>
    <t>4Q23</t>
  </si>
  <si>
    <t>1Q24</t>
  </si>
  <si>
    <t>2Q24</t>
  </si>
  <si>
    <t>3Q24</t>
  </si>
  <si>
    <t>4Q24</t>
  </si>
  <si>
    <t>1Q25</t>
  </si>
  <si>
    <t>2Q25</t>
  </si>
  <si>
    <t>3Q25</t>
  </si>
  <si>
    <t>4Q25</t>
  </si>
  <si>
    <t>1Q26</t>
  </si>
  <si>
    <t>2021</t>
  </si>
  <si>
    <t>2022</t>
  </si>
  <si>
    <t>2023</t>
  </si>
  <si>
    <t>2024</t>
  </si>
  <si>
    <t>2025</t>
  </si>
  <si>
    <t>Revenues:</t>
  </si>
  <si>
    <r>
      <rPr>
        <sz val="8"/>
        <color rgb="FF000000"/>
        <rFont val="Arial"/>
      </rPr>
      <t>Data and Listing Services</t>
    </r>
    <r>
      <rPr>
        <vertAlign val="superscript"/>
        <sz val="8"/>
        <color rgb="FF000000"/>
        <rFont val="Arial"/>
      </rPr>
      <t>(4)</t>
    </r>
  </si>
  <si>
    <t>Index</t>
  </si>
  <si>
    <r>
      <rPr>
        <sz val="8"/>
        <color rgb="FF000000"/>
        <rFont val="Arial"/>
      </rPr>
      <t xml:space="preserve">Workflow and Insights </t>
    </r>
    <r>
      <rPr>
        <vertAlign val="superscript"/>
        <sz val="8"/>
        <color rgb="FF000000"/>
        <rFont val="Arial"/>
      </rPr>
      <t>(6)</t>
    </r>
  </si>
  <si>
    <t>Capital Access Platforms</t>
  </si>
  <si>
    <t>Financial Crime Management Technology</t>
  </si>
  <si>
    <r>
      <rPr>
        <sz val="8"/>
        <color rgb="FF000000"/>
        <rFont val="Arial"/>
      </rPr>
      <t xml:space="preserve">Regulatory Technology </t>
    </r>
    <r>
      <rPr>
        <vertAlign val="superscript"/>
        <sz val="8"/>
        <color rgb="FF000000"/>
        <rFont val="Arial"/>
      </rPr>
      <t>(2)</t>
    </r>
  </si>
  <si>
    <r>
      <rPr>
        <sz val="8"/>
        <color rgb="FF000000"/>
        <rFont val="Arial"/>
      </rPr>
      <t xml:space="preserve">Capital Markets Technology </t>
    </r>
    <r>
      <rPr>
        <vertAlign val="superscript"/>
        <sz val="8"/>
        <color rgb="FF000000"/>
        <rFont val="Arial"/>
      </rPr>
      <t>(2)(3)</t>
    </r>
  </si>
  <si>
    <t>Financial Technology</t>
  </si>
  <si>
    <r>
      <rPr>
        <b/>
        <sz val="8"/>
        <color rgb="FF000000"/>
        <rFont val="Arial"/>
      </rPr>
      <t xml:space="preserve">Market Services </t>
    </r>
    <r>
      <rPr>
        <b/>
        <vertAlign val="superscript"/>
        <sz val="8"/>
        <color rgb="FF000000"/>
        <rFont val="Arial"/>
      </rPr>
      <t>(1)(4)</t>
    </r>
  </si>
  <si>
    <r>
      <rPr>
        <b/>
        <sz val="8"/>
        <color rgb="FF000000"/>
        <rFont val="Arial"/>
      </rPr>
      <t>Other Revenues</t>
    </r>
    <r>
      <rPr>
        <b/>
        <vertAlign val="superscript"/>
        <sz val="8"/>
        <color rgb="FF000000"/>
        <rFont val="Arial"/>
      </rPr>
      <t>(3)(4)(6)</t>
    </r>
  </si>
  <si>
    <r>
      <rPr>
        <b/>
        <sz val="8"/>
        <color rgb="FF000000"/>
        <rFont val="Arial"/>
      </rPr>
      <t>Net revenues</t>
    </r>
    <r>
      <rPr>
        <b/>
        <vertAlign val="superscript"/>
        <sz val="8"/>
        <color rgb="FF000000"/>
        <rFont val="Arial"/>
      </rPr>
      <t>(1)</t>
    </r>
  </si>
  <si>
    <r>
      <rPr>
        <b/>
        <sz val="8"/>
        <color rgb="FF000000"/>
        <rFont val="Arial"/>
      </rPr>
      <t>Solutions Revenue</t>
    </r>
    <r>
      <rPr>
        <b/>
        <vertAlign val="superscript"/>
        <sz val="8"/>
        <color rgb="FF000000"/>
        <rFont val="Arial"/>
      </rPr>
      <t>(5)</t>
    </r>
  </si>
  <si>
    <t>Operating expenses:</t>
  </si>
  <si>
    <t>Compensation and benefits</t>
  </si>
  <si>
    <t>Professional and contract services</t>
  </si>
  <si>
    <t>Technology and communication infrastructure</t>
  </si>
  <si>
    <t>Occupancy</t>
  </si>
  <si>
    <t>General, administrative and other</t>
  </si>
  <si>
    <t>Marketing and advertising</t>
  </si>
  <si>
    <t>Depreciation and amortization</t>
  </si>
  <si>
    <t>Regulatory</t>
  </si>
  <si>
    <t>Merger and strategic initiatives</t>
  </si>
  <si>
    <t>Restructuring charges</t>
  </si>
  <si>
    <t>Total operating expenses</t>
  </si>
  <si>
    <t>Operating income</t>
  </si>
  <si>
    <t>Operating margin</t>
  </si>
  <si>
    <t>Interest income</t>
  </si>
  <si>
    <t>Interest expense</t>
  </si>
  <si>
    <t>Net gain on divestiture of businesses</t>
  </si>
  <si>
    <t>Other income (loss)</t>
  </si>
  <si>
    <t>Net income (loss) from unconsolidated investees</t>
  </si>
  <si>
    <t>Income before taxes</t>
  </si>
  <si>
    <t>Income tax provision</t>
  </si>
  <si>
    <t>Net income</t>
  </si>
  <si>
    <t>Net loss attributable to Noncontrolling interests</t>
  </si>
  <si>
    <t>Net income attributable to Nasdaq</t>
  </si>
  <si>
    <t>Effective tax rate</t>
  </si>
  <si>
    <t>Earnings per Share:</t>
  </si>
  <si>
    <t>Diluted EPS</t>
  </si>
  <si>
    <t>Weighted average numbers of common stock shares:</t>
  </si>
  <si>
    <t>Diluted shares</t>
  </si>
  <si>
    <t>Cash dividends declared per share</t>
  </si>
  <si>
    <t>(1) Represents revenues less transaction-based expenses.</t>
  </si>
  <si>
    <t xml:space="preserve">(2) In the first quarter of 2022, Nasdaq reclassified risk solutions product revenues from the Regulatory Technology business to the Capital Market Technology business. </t>
  </si>
  <si>
    <t xml:space="preserve">(3) In the third quarter of 2022, Nasdaq reclassified prior period revenues related to our Broker Services business from Capital Market Technology business to Other revenues due to the wind down of the business in June 2022. </t>
  </si>
  <si>
    <t xml:space="preserve">(4) In June 2023, we entered into an agreement to sell our Nordic power futures business, which was subsequently terminated in June 2024. In January 2025, we entered into a new agreement to transfer existing open positions in our Nordic power futures business to a European exchange, which was completed in June 2025. Revenues from this business are reflected in Other revenues. Prior to June 2023, these revenues were included in our Market Services and Capital Access Platforms segments. Prior periods revenues in the table above were reclassified to Other revenues. </t>
  </si>
  <si>
    <r>
      <rPr>
        <sz val="7"/>
        <color rgb="FF000000"/>
        <rFont val="Arial"/>
      </rPr>
      <t>(5) Represents the Capital Access Platforms and Financial Technology segments as well as Solovis related revenues that have been recast into Other revenues  for prior periods.</t>
    </r>
  </si>
  <si>
    <t>(6) In the fourth quarter of 2025, Nasdaq reclassified prior period revenues related to our Solovis business from Workflow and Insights to Other revenues due to the sale of the business in October 2025.</t>
  </si>
  <si>
    <t>Consolidated Statements of Non-GAAP Income</t>
  </si>
  <si>
    <t>Net interest expense</t>
  </si>
  <si>
    <t>Other (loss) income</t>
  </si>
  <si>
    <t>Non-GAAP reconciliations</t>
  </si>
  <si>
    <t>($s in millions, except for per share amounts)</t>
  </si>
  <si>
    <t>U.S. GAAP Solutions revenue</t>
  </si>
  <si>
    <t>U.S. GAAP revenues</t>
  </si>
  <si>
    <t>Non-GAAP adjustments:</t>
  </si>
  <si>
    <t>Adenza purchase accounting adjustment</t>
  </si>
  <si>
    <t>Total revenue non-GAAP adjustments</t>
  </si>
  <si>
    <t>Non-GAAP Solutions revenues</t>
  </si>
  <si>
    <t>Non-GAAP net revenues</t>
  </si>
  <si>
    <t>U.S. GAAP operating expenses</t>
  </si>
  <si>
    <t>Amortization expense of acquired intangible assets</t>
  </si>
  <si>
    <t>Charitable donations</t>
  </si>
  <si>
    <t>Clearing default</t>
  </si>
  <si>
    <t>Lease asset impairments</t>
  </si>
  <si>
    <t>Legal and regulatory matters</t>
  </si>
  <si>
    <t>Extinguishment of debt</t>
  </si>
  <si>
    <t>Provision for notes receivable</t>
  </si>
  <si>
    <t>Pension settlement charge</t>
  </si>
  <si>
    <t>Other gain (loss)</t>
  </si>
  <si>
    <t>Total operating expense non-GAAP adjustments</t>
  </si>
  <si>
    <t>Non-GAAP operating expenses</t>
  </si>
  <si>
    <t>U.S. GAAP operating income</t>
  </si>
  <si>
    <t>Non-GAAP adjustments</t>
  </si>
  <si>
    <t>Non-GAAP operating income</t>
  </si>
  <si>
    <t>Depreciation and amortization of tangibles</t>
  </si>
  <si>
    <r>
      <rPr>
        <b/>
        <sz val="8"/>
        <color rgb="FF000000"/>
        <rFont val="Arial"/>
      </rPr>
      <t>EBITDA</t>
    </r>
    <r>
      <rPr>
        <sz val="8"/>
        <color rgb="FF000000"/>
        <rFont val="Arial"/>
      </rPr>
      <t xml:space="preserve"> </t>
    </r>
    <r>
      <rPr>
        <vertAlign val="superscript"/>
        <sz val="8"/>
        <color rgb="FF000000"/>
        <rFont val="Arial"/>
      </rPr>
      <t>(1)</t>
    </r>
  </si>
  <si>
    <t>GAAP Income before taxes</t>
  </si>
  <si>
    <t>GAAP net income attributable to Nasdaq</t>
  </si>
  <si>
    <t>Operating income Non-GAAP adjustments</t>
  </si>
  <si>
    <t>Non-operating (income) expense Non-GAAP adjustments:</t>
  </si>
  <si>
    <t>Net (income) loss from unconsolidated investees</t>
  </si>
  <si>
    <t>Net (gain) loss on divestitures</t>
  </si>
  <si>
    <t>Gain on the sale of investment security</t>
  </si>
  <si>
    <t>Other (gain) loss</t>
  </si>
  <si>
    <t>Total non-operating Non-GAAP adjustments</t>
  </si>
  <si>
    <t>Total non-GAAP pre-tax adjustments</t>
  </si>
  <si>
    <t>Total non-GAAP adjustments to tax provision &amp; Other tax adjustments</t>
  </si>
  <si>
    <t>Total non-GAAP adjustments, net of tax</t>
  </si>
  <si>
    <t>Non-GAAP Income before taxes</t>
  </si>
  <si>
    <t>Non-GAAP net income attributable to Nasdaq</t>
  </si>
  <si>
    <t>GAAP effective tax rate</t>
  </si>
  <si>
    <t xml:space="preserve">Impact of non-GAAP adjustments on effective tax rate </t>
  </si>
  <si>
    <t xml:space="preserve">Non-GAAP effective tax rate </t>
  </si>
  <si>
    <t>Average Diluted Shares Outstanding</t>
  </si>
  <si>
    <r>
      <rPr>
        <b/>
        <sz val="8"/>
        <color rgb="FF000000"/>
        <rFont val="Arial"/>
      </rPr>
      <t xml:space="preserve">GAAP diluted </t>
    </r>
    <r>
      <rPr>
        <b/>
        <sz val="8"/>
        <color rgb="FF000000"/>
        <rFont val="Arial"/>
      </rPr>
      <t>EPS</t>
    </r>
  </si>
  <si>
    <t>Non-GAAP diluted EPS</t>
  </si>
  <si>
    <t>Note: The sum of the quarterly amounts may not sum to the year-to-date amount due to rounding.</t>
  </si>
  <si>
    <t>(1) For Pro forma the year ended 2023 included $228M of incremental Adenza EBITDA, adjusted in Q3 2024 for the change to ratable AxiomSL revenue recognition to be $199M</t>
  </si>
  <si>
    <t>Non-GAAP Information</t>
  </si>
  <si>
    <t>In addition to disclosing results determined in accordance with U.S. GAAP, we have also provided certain non-GAAP results of operations, including, but not limited to, non-GAAP Solutions revenue, non-GAAP net revenue, non-GAAP net income attributable to Nasdaq, non-GAAP diluted earnings per share, non-GAAP operating income, non-GAAP operating expenses, and non-GAAP EBITDA, that include certain adjustments or exclude certain charges and gains that are described in the reconciliation table of U.S. GAAP to non-GAAP information provided. Management uses this non-GAAP information internally, along with U.S. GAAP information, in evaluating our performance and in making financial and operational decisions. We believe our presentation of these measures provides investors with greater transparency and supplemental data relating to our financial condition and results of operations. In addition, we believe the presentation of these measures is useful to investors for period-to-period comparisons of our ongoing operating performance.</t>
  </si>
  <si>
    <t>These measures are not in accordance with, or an alternative to, U.S. GAAP, and may be different from non-GAAP measures used by other companies. In addition, other companies, including companies in our industry, may calculate such measures differently, which reduces their usefulness as comparative measures. Investors should not rely on any single financial measure when evaluating our business. This non-GAAP information should be considered as supplemental in nature and is not meant as a substitute for our operating results in accordance with U.S. GAAP. We recommend investors review the U.S. GAAP financial measures included. When viewed in conjunction with our U.S. GAAP results and the accompanying reconciliations, we believe these non-GAAP measures provide greater transparency and a more complete understanding of factors affecting our business than U.S. GAAP measures alone. For further information, refer to Nasdaq’s filings with the U.S. Securities and Exchange Commission, including its annual reports on Form 10-K and quarterly reports on Form 10-Q, which are available on Nasdaq’s investor relations website at ir.nasdaq.com and the SEC’s website at www.sec.gov.</t>
  </si>
  <si>
    <t>We understand that analysts and investors regularly rely on non-GAAP financial measures, such as those described above, to assess operating performance. We use these measures because they highlight trends more clearly in our business that may not otherwise be apparent when relying solely on U.S. GAAP financial measures, since these measures eliminate from our results specific financial items, such as those described below, that have less bearing on our ongoing operating performance. The non-GAAP measures attributable to Nasdaq for the periods presented are calculated by adjusting for certain items as described below:</t>
  </si>
  <si>
    <r>
      <rPr>
        <i/>
        <sz val="9"/>
        <color rgb="FF000000"/>
        <rFont val="Arial"/>
      </rPr>
      <t xml:space="preserve">Adenza purchase accounting adjustment: </t>
    </r>
    <r>
      <rPr>
        <sz val="9"/>
        <color rgb="FF000000"/>
        <rFont val="Arial"/>
      </rPr>
      <t>During the third quarter of 2024, as part of finalizing the purchase accounting of the Adenza acquisition, we implemented a change to the accounting treatment of the revenues associated with AxiomSL on-premises subscription contracts, which are included in the Regulatory Technology business within the Financial Technology segment. Starting in the third quarter of 2024, we began recognizing AxiomSL’s subscription-based revenues on a ratable basis over the contract term. As a result of this change, we recognized a one-time revenue reduction of $32 million in the third quarter of 2024, reflecting the net impact of the accounting change since the date of the Adenza acquisition. The adjustment of $34 million reflects the prior year impact of this change.</t>
    </r>
  </si>
  <si>
    <r>
      <rPr>
        <i/>
        <sz val="9"/>
        <color rgb="FF000000"/>
        <rFont val="Arial"/>
      </rPr>
      <t>Amortization expense of acquired intangible assets</t>
    </r>
    <r>
      <rPr>
        <sz val="9"/>
        <color rgb="FF000000"/>
        <rFont val="Arial"/>
      </rPr>
      <t xml:space="preserve">: We amortize intangible assets acquired in connection with various acquisitions. Intangible asset amortization expense can vary from period to period due to episodic acquisitions completed, rather than from our ongoing business operations. </t>
    </r>
  </si>
  <si>
    <r>
      <rPr>
        <i/>
        <sz val="9"/>
        <color rgb="FF000000"/>
        <rFont val="Arial"/>
      </rPr>
      <t>Merger and strategic initiatives expense</t>
    </r>
    <r>
      <rPr>
        <sz val="9"/>
        <color rgb="FF000000"/>
        <rFont val="Arial"/>
      </rPr>
      <t xml:space="preserve">: We have pursued various strategic initiatives and completed acquisitions and divestitures in recent years that have resulted in expenses which would not have otherwise been incurred. These expenses generally include integration costs, as well as legal, due diligence and other third-party transaction costs. The frequency and the amount of such expenses vary significantly based on the size, timing and complexity of the transaction. </t>
    </r>
    <r>
      <rPr>
        <sz val="9"/>
        <color rgb="FF000000"/>
        <rFont val="Arial"/>
      </rPr>
      <t>For the three months ended March 31, 2026, these costs included amounts associated with various strategic initiative costs. For the three months ended March 31, 2025, these costs included amounts associated with the transfer of open positions in our Nordic power futures business, Adenza integration costs and other strategic initiative costs.</t>
    </r>
    <r>
      <rPr>
        <sz val="9"/>
        <color rgb="FF000000"/>
        <rFont val="Arial"/>
      </rPr>
      <t xml:space="preserve"> </t>
    </r>
    <r>
      <rPr>
        <sz val="9"/>
        <color rgb="FF000000"/>
        <rFont val="Arial"/>
      </rPr>
      <t>For the years ended December 31, 2025, and December</t>
    </r>
    <r>
      <rPr>
        <sz val="9"/>
        <color rgb="FF000000"/>
        <rFont val="Arial"/>
      </rPr>
      <t xml:space="preserve"> </t>
    </r>
    <r>
      <rPr>
        <sz val="9"/>
        <color rgb="FF000000"/>
        <rFont val="Arial"/>
      </rPr>
      <t>31, 2024, these costs included Adenza integration costs</t>
    </r>
    <r>
      <rPr>
        <sz val="9"/>
        <color rgb="FF000000"/>
        <rFont val="Arial"/>
      </rPr>
      <t xml:space="preserve"> </t>
    </r>
    <r>
      <rPr>
        <sz val="9"/>
        <color rgb="FF000000"/>
        <rFont val="Arial"/>
      </rPr>
      <t>and other strategic initiative costs. For the year ended</t>
    </r>
    <r>
      <rPr>
        <sz val="9"/>
        <color rgb="FF000000"/>
        <rFont val="Arial"/>
      </rPr>
      <t xml:space="preserve"> </t>
    </r>
    <r>
      <rPr>
        <sz val="9"/>
        <color rgb="FF000000"/>
        <rFont val="Arial"/>
      </rPr>
      <t>December 31, 2024, these costs were partially offset by</t>
    </r>
    <r>
      <rPr>
        <sz val="9"/>
        <color rgb="FF000000"/>
        <rFont val="Arial"/>
      </rPr>
      <t xml:space="preserve"> </t>
    </r>
    <r>
      <rPr>
        <sz val="9"/>
        <color rgb="FF000000"/>
        <rFont val="Arial"/>
      </rPr>
      <t>the recognition of a termination fee received by Nasdaq</t>
    </r>
    <r>
      <rPr>
        <sz val="9"/>
        <color rgb="FF000000"/>
        <rFont val="Arial"/>
      </rPr>
      <t xml:space="preserve"> </t>
    </r>
    <r>
      <rPr>
        <sz val="9"/>
        <color rgb="FF000000"/>
        <rFont val="Arial"/>
      </rPr>
      <t>in 2024, related to the termination of the proposed</t>
    </r>
    <r>
      <rPr>
        <sz val="9"/>
        <color rgb="FF000000"/>
        <rFont val="Arial"/>
      </rPr>
      <t xml:space="preserve"> </t>
    </r>
    <r>
      <rPr>
        <sz val="9"/>
        <color rgb="FF000000"/>
        <rFont val="Arial"/>
      </rPr>
      <t>divestiture of our Nordic power futures business. For the</t>
    </r>
    <r>
      <rPr>
        <sz val="9"/>
        <color rgb="FF000000"/>
        <rFont val="Arial"/>
      </rPr>
      <t xml:space="preserve"> </t>
    </r>
    <r>
      <rPr>
        <sz val="9"/>
        <color rgb="FF000000"/>
        <rFont val="Arial"/>
      </rPr>
      <t>year ended December 31, 2025, these costs included a</t>
    </r>
    <r>
      <rPr>
        <sz val="9"/>
        <color rgb="FF000000"/>
        <rFont val="Arial"/>
      </rPr>
      <t xml:space="preserve"> </t>
    </r>
    <r>
      <rPr>
        <sz val="9"/>
        <color rgb="FF000000"/>
        <rFont val="Arial"/>
      </rPr>
      <t>repayment of this fee due to the sale of the Nordic power</t>
    </r>
    <r>
      <rPr>
        <sz val="9"/>
        <color rgb="FF000000"/>
        <rFont val="Arial"/>
      </rPr>
      <t xml:space="preserve"> </t>
    </r>
    <r>
      <rPr>
        <sz val="9"/>
        <color rgb="FF000000"/>
        <rFont val="Arial"/>
      </rPr>
      <t>futures business to another buyer, as designated in the</t>
    </r>
    <r>
      <rPr>
        <sz val="9"/>
        <color rgb="FF000000"/>
        <rFont val="Arial"/>
      </rPr>
      <t xml:space="preserve"> </t>
    </r>
    <r>
      <rPr>
        <sz val="9"/>
        <color rgb="FF000000"/>
        <rFont val="Arial"/>
      </rPr>
      <t xml:space="preserve">settlement agreement. </t>
    </r>
  </si>
  <si>
    <r>
      <rPr>
        <i/>
        <sz val="9"/>
        <color rgb="FF000000"/>
        <rFont val="Arial"/>
      </rPr>
      <t>Restructuring charges:</t>
    </r>
    <r>
      <rPr>
        <sz val="9"/>
        <color rgb="FF000000"/>
        <rFont val="Arial"/>
      </rPr>
      <t xml:space="preserve"> For the </t>
    </r>
    <r>
      <rPr>
        <sz val="9"/>
        <color rgb="FF000000"/>
        <rFont val="Arial"/>
      </rPr>
      <t>th</t>
    </r>
    <r>
      <rPr>
        <sz val="9"/>
        <color rgb="FF000000"/>
        <rFont val="Arial"/>
      </rPr>
      <t xml:space="preserve">ree months ended March 31, 2026 and for the </t>
    </r>
    <r>
      <rPr>
        <sz val="9"/>
        <color rgb="FF000000"/>
        <rFont val="Arial"/>
      </rPr>
      <t xml:space="preserve">years ended December 31, 2025, 2024 and 2023 the charges related to our Adenza restructuring program that </t>
    </r>
    <r>
      <rPr>
        <sz val="9"/>
        <color rgb="FF000000"/>
        <rFont val="Arial"/>
      </rPr>
      <t xml:space="preserve">our management approved, committed to and initiated in the fourth quarter of 2023, following the closing of the Adenza acquisition, to optimize our efficiencies as a combined organization. We further expanded this restructuring program in the fourth quarter of 2024 to accelerate our momentum. Actions taken as part of this program were completed as of </t>
    </r>
    <r>
      <rPr>
        <sz val="9"/>
        <color rgb="FF000000"/>
        <rFont val="Arial"/>
      </rPr>
      <t>December 31, 2025</t>
    </r>
    <r>
      <rPr>
        <sz val="9"/>
        <color rgb="FF000000"/>
        <rFont val="Arial"/>
      </rPr>
      <t xml:space="preserve">, while certain costs </t>
    </r>
    <r>
      <rPr>
        <sz val="9"/>
        <color rgb="FF000000"/>
        <rFont val="Arial"/>
      </rPr>
      <t>are being</t>
    </r>
    <r>
      <rPr>
        <sz val="9"/>
        <color rgb="FF000000"/>
        <rFont val="Arial"/>
      </rPr>
      <t xml:space="preserve"> recognized in the first half of 2026. For the years ended December 31, 2024, 2023 and 2022, charges also relate to our divisional alignment program that was initiated in October 2022, following our September 2022 announcement to realign our segments and leadership, with a focus on realizing the full potential of this structure. In September 2024, we completed our previously disclosed divisional realignment program and recognized total pre-tax charges of $139 million over a two-year period. The charges for the year ended December 31, 2021 is associated with our restructuring program initiated in September 2019 with the goal of transitioning certain technology platforms to advance Nasdaq’s strategic opportunities as a technology and analytics provider and continuing our realignment of certain business areas. The 2019 program was completed as of June 30, 2021.</t>
    </r>
  </si>
  <si>
    <r>
      <rPr>
        <i/>
        <sz val="9"/>
        <color rgb="FF000000"/>
        <rFont val="Arial"/>
      </rPr>
      <t>Lease asset Impairments:</t>
    </r>
    <r>
      <rPr>
        <sz val="9"/>
        <color rgb="FF000000"/>
        <rFont val="Arial"/>
      </rPr>
      <t xml:space="preserve"> For the year ended December 31, 2023, this included impairment charges related to our operating lease assets and leasehold improvements associated with vacating certain leased office space, which are recorded in occupancy and depreciation and amortization expense in the Consolidated Statements of Income. </t>
    </r>
  </si>
  <si>
    <r>
      <rPr>
        <i/>
        <sz val="9"/>
        <color rgb="FF000000"/>
        <rFont val="Arial"/>
      </rPr>
      <t xml:space="preserve">Legal and regulatory matters: </t>
    </r>
    <r>
      <rPr>
        <sz val="9"/>
        <color rgb="FF000000"/>
        <rFont val="Arial"/>
      </rPr>
      <t xml:space="preserve"> These charges primarily relate to accruals related to certain legal matters recorded in professional and contract services and general, administrative and other expense in the Consolidated Statements of Income. For the three months ended June 30, 2024, this included a settlement of a Swedish Financial Supervisory Authority, or SFSA, fine recorded in regulatory expense in our Condensed Consolidated Statements of Income. For the year ended December 31, 2023, legal accruals were offset by insurance recoveries related to legal matters recorded in general, administrative and other expense and professional and contract services expense in our Consolidated Statements of Income. For the year ended December 31, 2022, the legal accruals were offset by a decrease relating to an approximately $5 million release of the $33 million reserve booked in 2021 relating to a fine imposed by the SFSA associated with the default of a member of the Nasdaq Clearing commodities market that occurred in 2018.</t>
    </r>
  </si>
  <si>
    <r>
      <rPr>
        <i/>
        <sz val="9"/>
        <color rgb="FF000000"/>
        <rFont val="Arial"/>
      </rPr>
      <t>Extinguishment of debt</t>
    </r>
    <r>
      <rPr>
        <sz val="9"/>
        <color rgb="FF000000"/>
        <rFont val="Arial"/>
      </rPr>
      <t>: This relates to gains or losses from the early extinguishment of previously outstanding debt.</t>
    </r>
  </si>
  <si>
    <r>
      <rPr>
        <i/>
        <sz val="9"/>
        <color rgb="FF000000"/>
        <rFont val="Arial"/>
      </rPr>
      <t xml:space="preserve">Pension settlement charge: </t>
    </r>
    <r>
      <rPr>
        <sz val="9"/>
        <color rgb="FF000000"/>
        <rFont val="Arial"/>
      </rPr>
      <t xml:space="preserve">We recorded a pre-tax loss as a result of settling our </t>
    </r>
    <r>
      <rPr>
        <sz val="9"/>
        <color rgb="FF000000"/>
        <rFont val="Arial"/>
      </rPr>
      <t xml:space="preserve">U.S. pension plan. The plan was terminated and partially settled in 2023, with final settlement occurring during the first quarter of 2024. The pre-tax loss is recorded in compensation and benefits </t>
    </r>
    <r>
      <rPr>
        <sz val="9"/>
        <color rgb="FF000000"/>
        <rFont val="Arial"/>
      </rPr>
      <t>in the Consolidated Statements of Income.</t>
    </r>
  </si>
  <si>
    <r>
      <rPr>
        <i/>
        <sz val="9"/>
        <color rgb="FF000000"/>
        <rFont val="Arial"/>
      </rPr>
      <t>Net (income) loss from unconsolidated investees</t>
    </r>
    <r>
      <rPr>
        <sz val="9"/>
        <color rgb="FF000000"/>
        <rFont val="Arial"/>
      </rPr>
      <t>: We exclude our share of the earnings and losses of our equity method investments. This provides a more meaningful analysis of Nasdaq’s ongoing operating performance or comparisons in Nasdaq’s performance between periods.</t>
    </r>
  </si>
  <si>
    <r>
      <rPr>
        <i/>
        <sz val="9"/>
        <color rgb="FF000000"/>
        <rFont val="Arial"/>
      </rPr>
      <t>Net gain (loss) on divestitures:</t>
    </r>
    <r>
      <rPr>
        <sz val="9"/>
        <color rgb="FF000000"/>
        <rFont val="Arial"/>
      </rPr>
      <t xml:space="preserve"> </t>
    </r>
    <r>
      <rPr>
        <sz val="9"/>
        <color rgb="FF000000"/>
        <rFont val="Arial"/>
      </rPr>
      <t xml:space="preserve">For the three months </t>
    </r>
    <r>
      <rPr>
        <sz val="9"/>
        <color rgb="FF000000"/>
        <rFont val="Arial"/>
      </rPr>
      <t xml:space="preserve">ended </t>
    </r>
    <r>
      <rPr>
        <sz val="9"/>
        <color rgb="FF000000"/>
        <rFont val="Arial"/>
      </rPr>
      <t>March 31, 2026</t>
    </r>
    <r>
      <rPr>
        <sz val="9"/>
        <color rgb="FF000000"/>
        <rFont val="Arial"/>
      </rPr>
      <t xml:space="preserve">, </t>
    </r>
    <r>
      <rPr>
        <sz val="9"/>
        <color rgb="FF000000"/>
        <rFont val="Arial"/>
      </rPr>
      <t>this primarily includes the recognition of an incremental gain on the sale of our Nordic power futures business, net of costs to sell</t>
    </r>
    <r>
      <rPr>
        <sz val="9"/>
        <color rgb="FF000000"/>
        <rFont val="Arial"/>
      </rPr>
      <t xml:space="preserve">. </t>
    </r>
    <r>
      <rPr>
        <sz val="9"/>
        <color rgb="FF000000"/>
        <rFont val="Arial"/>
      </rPr>
      <t>For the</t>
    </r>
    <r>
      <rPr>
        <sz val="9"/>
        <color rgb="FF000000"/>
        <rFont val="Arial"/>
      </rPr>
      <t xml:space="preserve"> year ended December 31, 2025, the pre-tax net gain reflects the sale of </t>
    </r>
    <r>
      <rPr>
        <sz val="9"/>
        <color rgb="FF000000"/>
        <rFont val="Arial"/>
      </rPr>
      <t>our Solovis business,</t>
    </r>
    <r>
      <rPr>
        <sz val="9"/>
        <color rgb="FF000000"/>
        <rFont val="Arial"/>
      </rPr>
      <t xml:space="preserve"> </t>
    </r>
    <r>
      <rPr>
        <sz val="9"/>
        <color rgb="FF000000"/>
        <rFont val="Arial"/>
      </rPr>
      <t>our Nasdaq Risk Modelling for Catastrophes business</t>
    </r>
    <r>
      <rPr>
        <sz val="9"/>
        <color rgb="FF000000"/>
        <rFont val="Arial"/>
      </rPr>
      <t xml:space="preserve"> and</t>
    </r>
    <r>
      <rPr>
        <sz val="9"/>
        <color rgb="FF000000"/>
        <rFont val="Arial"/>
      </rPr>
      <t xml:space="preserve"> </t>
    </r>
    <r>
      <rPr>
        <sz val="9"/>
        <color rgb="FF000000"/>
        <rFont val="Arial"/>
      </rPr>
      <t xml:space="preserve">an initial gain on </t>
    </r>
    <r>
      <rPr>
        <sz val="9"/>
        <color rgb="FF000000"/>
        <rFont val="Arial"/>
      </rPr>
      <t>o</t>
    </r>
    <r>
      <rPr>
        <sz val="9"/>
        <color rgb="FF000000"/>
        <rFont val="Arial"/>
      </rPr>
      <t>ur Nordic power futures business</t>
    </r>
    <r>
      <rPr>
        <sz val="9"/>
        <color rgb="FF000000"/>
        <rFont val="Arial"/>
      </rPr>
      <t xml:space="preserve">, net of costs to sell. For the year ended December 31, 2021, this included </t>
    </r>
    <r>
      <rPr>
        <sz val="9"/>
        <color rgb="FF000000"/>
        <rFont val="Arial"/>
      </rPr>
      <t>a net gain on the sale of our U.S. Fixed Income business.</t>
    </r>
  </si>
  <si>
    <r>
      <rPr>
        <sz val="9"/>
        <color rgb="FF000000"/>
        <rFont val="Arial"/>
      </rPr>
      <t>Other significant items include certain other charges or gains, including gains and losses from strategic investments entered into through our corporate venture program, that are the result of non-comparable events to measure operating performance. For the year ended December 31 202</t>
    </r>
    <r>
      <rPr>
        <sz val="9"/>
        <color rgb="FF000000"/>
        <rFont val="Arial"/>
      </rPr>
      <t>3</t>
    </r>
    <r>
      <rPr>
        <sz val="9"/>
        <color rgb="FF000000"/>
        <rFont val="Arial"/>
      </rPr>
      <t>, these items also included certain financing costs related to the Adenza transaction.</t>
    </r>
  </si>
  <si>
    <r>
      <rPr>
        <sz val="9"/>
        <color rgb="FF000000"/>
        <rFont val="Arial"/>
      </rPr>
      <t xml:space="preserve">The non-GAAP adjustment to the income tax provision includes the tax impact of each non-GAAP adjustment. </t>
    </r>
    <r>
      <rPr>
        <sz val="9"/>
        <color rgb="FF000000"/>
        <rFont val="Arial"/>
      </rPr>
      <t>For the years ended December 31,</t>
    </r>
    <r>
      <rPr>
        <sz val="9"/>
        <color rgb="FF000000"/>
        <rFont val="Arial"/>
      </rPr>
      <t xml:space="preserve"> </t>
    </r>
    <r>
      <rPr>
        <sz val="9"/>
        <color rgb="FF000000"/>
        <rFont val="Arial"/>
      </rPr>
      <t>2025 and 2024, other tax adjustments reflect a tax benefit</t>
    </r>
    <r>
      <rPr>
        <sz val="9"/>
        <color rgb="FF000000"/>
        <rFont val="Arial"/>
      </rPr>
      <t xml:space="preserve"> </t>
    </r>
    <r>
      <rPr>
        <sz val="9"/>
        <color rgb="FF000000"/>
        <rFont val="Arial"/>
      </rPr>
      <t>related to payments made to certain former Adenza</t>
    </r>
    <r>
      <rPr>
        <sz val="9"/>
        <color rgb="FF000000"/>
        <rFont val="Arial"/>
      </rPr>
      <t xml:space="preserve"> </t>
    </r>
    <r>
      <rPr>
        <sz val="9"/>
        <color rgb="FF000000"/>
        <rFont val="Arial"/>
      </rPr>
      <t>employees. For the year ended December 31, 2025, this</t>
    </r>
    <r>
      <rPr>
        <sz val="9"/>
        <color rgb="FF000000"/>
        <rFont val="Arial"/>
      </rPr>
      <t xml:space="preserve"> </t>
    </r>
    <r>
      <rPr>
        <sz val="9"/>
        <color rgb="FF000000"/>
        <rFont val="Arial"/>
      </rPr>
      <t>also reflects tax benefits from the revaluation of deferred</t>
    </r>
    <r>
      <rPr>
        <sz val="9"/>
        <color rgb="FF000000"/>
        <rFont val="Arial"/>
      </rPr>
      <t xml:space="preserve"> </t>
    </r>
    <r>
      <rPr>
        <sz val="9"/>
        <color rgb="FF000000"/>
        <rFont val="Arial"/>
      </rPr>
      <t>tax liabilities to a lower blended state and local tax rate,</t>
    </r>
    <r>
      <rPr>
        <sz val="9"/>
        <color rgb="FF000000"/>
        <rFont val="Arial"/>
      </rPr>
      <t xml:space="preserve"> </t>
    </r>
    <r>
      <rPr>
        <sz val="9"/>
        <color rgb="FF000000"/>
        <rFont val="Arial"/>
      </rPr>
      <t>revised state positions related to prior years, the release of</t>
    </r>
    <r>
      <rPr>
        <sz val="9"/>
        <color rgb="FF000000"/>
        <rFont val="Arial"/>
      </rPr>
      <t xml:space="preserve"> </t>
    </r>
    <r>
      <rPr>
        <sz val="9"/>
        <color rgb="FF000000"/>
        <rFont val="Arial"/>
      </rPr>
      <t>a prior year reserve following a favorable audit settlement</t>
    </r>
    <r>
      <rPr>
        <sz val="9"/>
        <color rgb="FF000000"/>
        <rFont val="Arial"/>
      </rPr>
      <t xml:space="preserve"> </t>
    </r>
    <r>
      <rPr>
        <sz val="9"/>
        <color rgb="FF000000"/>
        <rFont val="Arial"/>
      </rPr>
      <t>and a divestiture in 2025. For the year ended December 31,</t>
    </r>
    <r>
      <rPr>
        <sz val="9"/>
        <color rgb="FF000000"/>
        <rFont val="Arial"/>
      </rPr>
      <t xml:space="preserve"> </t>
    </r>
    <r>
      <rPr>
        <sz val="9"/>
        <color rgb="FF000000"/>
        <rFont val="Arial"/>
      </rPr>
      <t>2024, other tax adjustments reflect a one-time net tax</t>
    </r>
    <r>
      <rPr>
        <sz val="9"/>
        <color rgb="FF000000"/>
        <rFont val="Arial"/>
      </rPr>
      <t xml:space="preserve"> </t>
    </r>
    <r>
      <rPr>
        <sz val="9"/>
        <color rgb="FF000000"/>
        <rFont val="Arial"/>
      </rPr>
      <t>expense of $33 million related to the completion of an</t>
    </r>
    <r>
      <rPr>
        <sz val="9"/>
        <color rgb="FF000000"/>
        <rFont val="Arial"/>
      </rPr>
      <t xml:space="preserve"> </t>
    </r>
    <r>
      <rPr>
        <sz val="9"/>
        <color rgb="FF000000"/>
        <rFont val="Arial"/>
      </rPr>
      <t>intra-group transfer of certain IP assets to our U.S.</t>
    </r>
    <r>
      <rPr>
        <sz val="9"/>
        <color rgb="FF000000"/>
        <rFont val="Arial"/>
      </rPr>
      <t xml:space="preserve"> </t>
    </r>
    <r>
      <rPr>
        <sz val="9"/>
        <color rgb="FF000000"/>
        <rFont val="Arial"/>
      </rPr>
      <t>headquarters as well as a tax benefit related to return to</t>
    </r>
    <r>
      <rPr>
        <sz val="9"/>
        <color rgb="FF000000"/>
        <rFont val="Arial"/>
      </rPr>
      <t xml:space="preserve"> </t>
    </r>
    <r>
      <rPr>
        <sz val="9"/>
        <color rgb="FF000000"/>
        <rFont val="Arial"/>
      </rPr>
      <t>provision adjustments and release of tax reserves due to</t>
    </r>
    <r>
      <rPr>
        <sz val="9"/>
        <color rgb="FF000000"/>
        <rFont val="Arial"/>
      </rPr>
      <t xml:space="preserve"> </t>
    </r>
    <r>
      <rPr>
        <sz val="9"/>
        <color rgb="FF000000"/>
        <rFont val="Arial"/>
      </rPr>
      <t xml:space="preserve">lapse in statute of limitations.
</t>
    </r>
    <r>
      <rPr>
        <sz val="9"/>
        <color rgb="FF000000"/>
        <rFont val="Arial"/>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</si>
</sst>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0;\(#0\);&quot;—&quot;;_(@_)"/>
    <numFmt numFmtId="165" formatCode="* #,##0;* \(#,##0\);* &quot;—&quot;;_(@_)"/>
    <numFmt numFmtId="166" formatCode="&quot;$&quot;* #,##0_);&quot;$&quot;* \(#,##0\);&quot;$&quot;* &quot;—&quot;_);_(@_)"/>
    <numFmt numFmtId="167" formatCode="#0_)%;\(#0\)%;&quot;—&quot;_)\%;_(@_)"/>
    <numFmt numFmtId="168" formatCode="#0.0_)%;\(#0.0\)%;&quot;—&quot;_)\%;_(@_)"/>
    <numFmt numFmtId="169" formatCode="* #,##0.00;* \(#,##0.00\);* &quot;—&quot;;_(@_)"/>
    <numFmt numFmtId="170" formatCode="&quot;$&quot;* #,##0.00_);&quot;$&quot;* \(#,##0.00\);&quot;$&quot;* &quot;—&quot;_);_(@_)"/>
    <numFmt numFmtId="171" formatCode="* #,##0.0;* \(#,##0.0\);* &quot;—&quot;;_(@_)"/>
    <numFmt numFmtId="172" formatCode="#,##0_)%;\(#,##0\)%;&quot;—&quot;_)\%;_(@_)"/>
    <numFmt numFmtId="173" formatCode="#,##0.0_)%;\(#,##0.0\)%;&quot;—&quot;_)\%;_(@_)"/>
    <numFmt numFmtId="174" formatCode="&quot;$&quot;#,##0_);&quot;$&quot;\(#,##0\);&quot;$&quot;&quot;—&quot;_);_(@_)"/>
    <numFmt numFmtId="175" formatCode="#,##0;\(#,##0\);&quot;—&quot;;_(@_)"/>
    <numFmt numFmtId="176" formatCode="#,##0.0;\(#,##0.0\);&quot;—&quot;;_(@_)"/>
    <numFmt numFmtId="177" formatCode="#,##0.00;\(#,##0.00\);&quot;—&quot;;_(@_)"/>
    <numFmt numFmtId="178" formatCode="&quot;$&quot;#,##0.00_);&quot;$&quot;\(#,##0.00\);&quot;$&quot;&quot;—&quot;_);_(@_)"/>
  </numFmts>
  <fonts count="19" x14ac:knownFonts="1">
    <font>
      <sz val="10"/>
      <name val="Arial"/>
    </font>
    <font>
      <sz val="10"/>
      <color rgb="FF000000"/>
      <name val="Arial"/>
    </font>
    <font>
      <sz val="12"/>
      <color rgb="FF000000"/>
      <name val="Arial"/>
    </font>
    <font>
      <b/>
      <sz val="18"/>
      <color rgb="FF000000"/>
      <name val="Arial"/>
    </font>
    <font>
      <b/>
      <sz val="16"/>
      <color rgb="FF000000"/>
      <name val="Arial"/>
    </font>
    <font>
      <sz val="14"/>
      <color rgb="FF000000"/>
      <name val="Arial"/>
    </font>
    <font>
      <b/>
      <sz val="14"/>
      <color rgb="FF000000"/>
      <name val="Arial"/>
    </font>
    <font>
      <sz val="6"/>
      <color rgb="FF000000"/>
      <name val="Arial"/>
    </font>
    <font>
      <b/>
      <sz val="8"/>
      <color rgb="FFFFFFFF"/>
      <name val="Arial"/>
    </font>
    <font>
      <b/>
      <sz val="8"/>
      <color rgb="FF000000"/>
      <name val="Arial"/>
    </font>
    <font>
      <sz val="8"/>
      <color rgb="FF000000"/>
      <name val="Arial"/>
    </font>
    <font>
      <i/>
      <sz val="8"/>
      <color rgb="FF000000"/>
      <name val="Arial"/>
    </font>
    <font>
      <sz val="7"/>
      <color rgb="FF000000"/>
      <name val="Arial"/>
    </font>
    <font>
      <b/>
      <sz val="7"/>
      <color rgb="FF000000"/>
      <name val="Arial"/>
    </font>
    <font>
      <b/>
      <u/>
      <sz val="9"/>
      <color rgb="FF000000"/>
      <name val="Arial"/>
    </font>
    <font>
      <sz val="9"/>
      <color rgb="FF000000"/>
      <name val="Arial"/>
    </font>
    <font>
      <i/>
      <sz val="9"/>
      <color rgb="FF000000"/>
      <name val="Arial"/>
    </font>
    <font>
      <vertAlign val="superscript"/>
      <sz val="8"/>
      <color rgb="FF000000"/>
      <name val="Arial"/>
    </font>
    <font>
      <b/>
      <vertAlign val="superscript"/>
      <sz val="8"/>
      <color rgb="FF000000"/>
      <name val="Arial"/>
    </font>
  </fonts>
  <fills count="3">
    <fill>
      <patternFill patternType="none"/>
    </fill>
    <fill>
      <patternFill patternType="gray125"/>
    </fill>
    <fill>
      <patternFill patternType="solid">
        <fgColor rgb="FF4BACC6"/>
        <bgColor indexed="64"/>
      </patternFill>
    </fill>
  </fills>
  <borders count="7">
    <border>
      <left/>
      <right/>
      <top/>
      <bottom/>
      <diagonal/>
    </border>
    <border>
      <left/>
      <right/>
      <top/>
      <bottom style="thin">
        <color rgb="FF000000"/>
      </bottom>
      <diagonal/>
    </border>
    <border>
      <left/>
      <right/>
      <top style="thin">
        <color rgb="FF000000"/>
      </top>
      <bottom/>
      <diagonal/>
    </border>
    <border>
      <left/>
      <right/>
      <top style="thin">
        <color rgb="FF000000"/>
      </top>
      <bottom style="double">
        <color rgb="FF000000"/>
      </bottom>
      <diagonal/>
    </border>
    <border>
      <left/>
      <right/>
      <top style="double">
        <color rgb="FF000000"/>
      </top>
      <bottom/>
      <diagonal/>
    </border>
    <border>
      <left/>
      <right/>
      <top style="thin">
        <color rgb="FF000000"/>
      </top>
      <bottom style="thin">
        <color rgb="FF000000"/>
      </bottom>
      <diagonal/>
    </border>
    <border>
      <left/>
      <right/>
      <top/>
      <bottom style="double">
        <color rgb="FF000000"/>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65">
    <xf numFmtId="0" fontId="0" fillId="0" borderId="0" xfId="0"/>
    <xf numFmtId="0" fontId="6" fillId="0" borderId="0" xfId="0" applyFont="1" applyAlignment="1">
      <alignment horizontal="left" wrapText="1"/>
    </xf>
    <xf numFmtId="0" fontId="7" fillId="0" borderId="2" xfId="0" applyFont="1" applyBorder="1" applyAlignment="1">
      <alignment horizontal="left" wrapText="1"/>
    </xf>
    <xf numFmtId="0" fontId="8" fillId="2" borderId="0" xfId="0" applyFont="1" applyFill="1" applyAlignment="1">
      <alignment horizontal="center" wrapText="1"/>
    </xf>
    <xf numFmtId="164" fontId="8" fillId="2" borderId="0" xfId="0" applyNumberFormat="1" applyFont="1" applyFill="1" applyAlignment="1">
      <alignment horizontal="center" wrapText="1"/>
    </xf>
    <xf numFmtId="0" fontId="9" fillId="0" borderId="0" xfId="0" applyFont="1" applyAlignment="1">
      <alignment horizontal="left" wrapText="1"/>
    </xf>
    <xf numFmtId="0" fontId="10" fillId="0" borderId="0" xfId="0" applyFont="1" applyAlignment="1">
      <alignment horizontal="left" wrapText="1"/>
    </xf>
    <xf numFmtId="165" fontId="10" fillId="0" borderId="0" xfId="0" applyNumberFormat="1" applyFont="1" applyAlignment="1">
      <alignment wrapText="1"/>
    </xf>
    <xf numFmtId="166" fontId="10" fillId="0" borderId="0" xfId="0" applyNumberFormat="1" applyFont="1" applyAlignment="1">
      <alignment wrapText="1"/>
    </xf>
    <xf numFmtId="165" fontId="9" fillId="0" borderId="0" xfId="0" applyNumberFormat="1" applyFont="1" applyAlignment="1">
      <alignment wrapText="1"/>
    </xf>
    <xf numFmtId="165" fontId="9" fillId="0" borderId="1" xfId="0" applyNumberFormat="1" applyFont="1" applyBorder="1" applyAlignment="1">
      <alignment wrapText="1"/>
    </xf>
    <xf numFmtId="165" fontId="9" fillId="0" borderId="3" xfId="0" applyNumberFormat="1" applyFont="1" applyBorder="1" applyAlignment="1">
      <alignment wrapText="1"/>
    </xf>
    <xf numFmtId="165" fontId="9" fillId="0" borderId="4" xfId="0" applyNumberFormat="1" applyFont="1" applyBorder="1" applyAlignment="1">
      <alignment wrapText="1"/>
    </xf>
    <xf numFmtId="165" fontId="10" fillId="0" borderId="1" xfId="0" applyNumberFormat="1" applyFont="1" applyBorder="1" applyAlignment="1">
      <alignment wrapText="1"/>
    </xf>
    <xf numFmtId="165" fontId="9" fillId="0" borderId="5" xfId="0" applyNumberFormat="1" applyFont="1" applyBorder="1" applyAlignment="1">
      <alignment wrapText="1"/>
    </xf>
    <xf numFmtId="165" fontId="9" fillId="0" borderId="2" xfId="0" applyNumberFormat="1" applyFont="1" applyBorder="1" applyAlignment="1">
      <alignment wrapText="1"/>
    </xf>
    <xf numFmtId="0" fontId="11" fillId="0" borderId="0" xfId="0" applyFont="1" applyAlignment="1">
      <alignment horizontal="left" wrapText="1"/>
    </xf>
    <xf numFmtId="167" fontId="11" fillId="0" borderId="0" xfId="0" applyNumberFormat="1" applyFont="1" applyAlignment="1">
      <alignment horizontal="right" wrapText="1"/>
    </xf>
    <xf numFmtId="168" fontId="11" fillId="0" borderId="0" xfId="0" applyNumberFormat="1" applyFont="1" applyAlignment="1">
      <alignment horizontal="right" wrapText="1"/>
    </xf>
    <xf numFmtId="0" fontId="9" fillId="0" borderId="0" xfId="0" applyFont="1" applyAlignment="1">
      <alignment horizontal="right" wrapText="1"/>
    </xf>
    <xf numFmtId="165" fontId="9" fillId="0" borderId="6" xfId="0" applyNumberFormat="1" applyFont="1" applyBorder="1" applyAlignment="1">
      <alignment wrapText="1"/>
    </xf>
    <xf numFmtId="169" fontId="9" fillId="0" borderId="0" xfId="0" applyNumberFormat="1" applyFont="1" applyAlignment="1">
      <alignment wrapText="1"/>
    </xf>
    <xf numFmtId="170" fontId="9" fillId="0" borderId="0" xfId="0" applyNumberFormat="1" applyFont="1" applyAlignment="1">
      <alignment wrapText="1"/>
    </xf>
    <xf numFmtId="171" fontId="10" fillId="0" borderId="0" xfId="0" applyNumberFormat="1" applyFont="1" applyAlignment="1">
      <alignment wrapText="1"/>
    </xf>
    <xf numFmtId="170" fontId="10" fillId="0" borderId="0" xfId="0" applyNumberFormat="1" applyFont="1" applyAlignment="1">
      <alignment wrapText="1"/>
    </xf>
    <xf numFmtId="0" fontId="12" fillId="0" borderId="2" xfId="0" applyFont="1" applyBorder="1" applyAlignment="1">
      <alignment wrapText="1"/>
    </xf>
    <xf numFmtId="0" fontId="10" fillId="0" borderId="2" xfId="0" applyFont="1" applyBorder="1" applyAlignment="1">
      <alignment wrapText="1"/>
    </xf>
    <xf numFmtId="0" fontId="9" fillId="0" borderId="5" xfId="0" applyFont="1" applyBorder="1" applyAlignment="1">
      <alignment horizontal="right" wrapText="1"/>
    </xf>
    <xf numFmtId="0" fontId="10" fillId="0" borderId="2" xfId="0" applyFont="1" applyBorder="1" applyAlignment="1">
      <alignment horizontal="right" wrapText="1"/>
    </xf>
    <xf numFmtId="0" fontId="10" fillId="0" borderId="4" xfId="0" applyFont="1" applyBorder="1" applyAlignment="1">
      <alignment horizontal="right" wrapText="1"/>
    </xf>
    <xf numFmtId="0" fontId="12" fillId="0" borderId="2" xfId="0" applyFont="1" applyBorder="1" applyAlignment="1">
      <alignment horizontal="left" wrapText="1"/>
    </xf>
    <xf numFmtId="0" fontId="9" fillId="0" borderId="1" xfId="0" applyFont="1" applyBorder="1" applyAlignment="1">
      <alignment horizontal="right" wrapText="1"/>
    </xf>
    <xf numFmtId="0" fontId="9" fillId="0" borderId="2" xfId="0" applyFont="1" applyBorder="1" applyAlignment="1">
      <alignment horizontal="right" wrapText="1"/>
    </xf>
    <xf numFmtId="0" fontId="11" fillId="0" borderId="0" xfId="0" applyFont="1" applyAlignment="1">
      <alignment horizontal="right" wrapText="1"/>
    </xf>
    <xf numFmtId="172" fontId="11" fillId="0" borderId="0" xfId="0" applyNumberFormat="1" applyFont="1" applyAlignment="1">
      <alignment horizontal="right" wrapText="1"/>
    </xf>
    <xf numFmtId="165" fontId="10" fillId="0" borderId="2" xfId="0" applyNumberFormat="1" applyFont="1" applyBorder="1" applyAlignment="1">
      <alignment wrapText="1"/>
    </xf>
    <xf numFmtId="0" fontId="9" fillId="0" borderId="6" xfId="0" applyFont="1" applyBorder="1" applyAlignment="1">
      <alignment horizontal="right" wrapText="1"/>
    </xf>
    <xf numFmtId="0" fontId="9" fillId="0" borderId="3" xfId="0" applyFont="1" applyBorder="1" applyAlignment="1">
      <alignment horizontal="right" wrapText="1"/>
    </xf>
    <xf numFmtId="173" fontId="11" fillId="0" borderId="0" xfId="0" applyNumberFormat="1" applyFont="1" applyAlignment="1">
      <alignment horizontal="right" wrapText="1"/>
    </xf>
    <xf numFmtId="0" fontId="13" fillId="0" borderId="2" xfId="0" applyFont="1" applyBorder="1" applyAlignment="1">
      <alignment horizontal="left" wrapText="1"/>
    </xf>
    <xf numFmtId="174" fontId="9" fillId="0" borderId="0" xfId="0" applyNumberFormat="1" applyFont="1" applyAlignment="1">
      <alignment horizontal="center" wrapText="1"/>
    </xf>
    <xf numFmtId="175" fontId="9" fillId="0" borderId="0" xfId="0" applyNumberFormat="1" applyFont="1" applyAlignment="1">
      <alignment horizontal="center" wrapText="1"/>
    </xf>
    <xf numFmtId="175" fontId="10" fillId="0" borderId="1" xfId="0" applyNumberFormat="1" applyFont="1" applyBorder="1" applyAlignment="1">
      <alignment horizontal="center" wrapText="1"/>
    </xf>
    <xf numFmtId="175" fontId="9" fillId="0" borderId="5" xfId="0" applyNumberFormat="1" applyFont="1" applyBorder="1" applyAlignment="1">
      <alignment horizontal="center" wrapText="1"/>
    </xf>
    <xf numFmtId="175" fontId="9" fillId="0" borderId="2" xfId="0" applyNumberFormat="1" applyFont="1" applyBorder="1" applyAlignment="1">
      <alignment horizontal="center" wrapText="1"/>
    </xf>
    <xf numFmtId="175" fontId="10" fillId="0" borderId="0" xfId="0" applyNumberFormat="1" applyFont="1" applyAlignment="1">
      <alignment horizontal="center" wrapText="1"/>
    </xf>
    <xf numFmtId="175" fontId="9" fillId="0" borderId="3" xfId="0" applyNumberFormat="1" applyFont="1" applyBorder="1" applyAlignment="1">
      <alignment horizontal="center" wrapText="1"/>
    </xf>
    <xf numFmtId="175" fontId="10" fillId="0" borderId="4" xfId="0" applyNumberFormat="1" applyFont="1" applyBorder="1" applyAlignment="1">
      <alignment horizontal="center" wrapText="1"/>
    </xf>
    <xf numFmtId="0" fontId="10" fillId="0" borderId="0" xfId="0" applyFont="1" applyAlignment="1">
      <alignment wrapText="1"/>
    </xf>
    <xf numFmtId="0" fontId="9" fillId="0" borderId="0" xfId="0" applyFont="1" applyAlignment="1">
      <alignment horizontal="center" wrapText="1"/>
    </xf>
    <xf numFmtId="175" fontId="9" fillId="0" borderId="1" xfId="0" applyNumberFormat="1" applyFont="1" applyBorder="1" applyAlignment="1">
      <alignment horizontal="center" wrapText="1"/>
    </xf>
    <xf numFmtId="168" fontId="10" fillId="0" borderId="0" xfId="0" applyNumberFormat="1" applyFont="1" applyAlignment="1">
      <alignment horizontal="right" wrapText="1"/>
    </xf>
    <xf numFmtId="168" fontId="10" fillId="0" borderId="0" xfId="0" applyNumberFormat="1" applyFont="1" applyAlignment="1">
      <alignment wrapText="1"/>
    </xf>
    <xf numFmtId="176" fontId="10" fillId="0" borderId="0" xfId="0" applyNumberFormat="1" applyFont="1" applyAlignment="1">
      <alignment horizontal="center" wrapText="1"/>
    </xf>
    <xf numFmtId="177" fontId="9" fillId="0" borderId="0" xfId="0" applyNumberFormat="1" applyFont="1" applyAlignment="1">
      <alignment horizontal="center" wrapText="1"/>
    </xf>
    <xf numFmtId="178" fontId="9" fillId="0" borderId="0" xfId="0" applyNumberFormat="1" applyFont="1" applyAlignment="1">
      <alignment horizontal="center" wrapText="1"/>
    </xf>
    <xf numFmtId="0" fontId="4" fillId="0" borderId="2" xfId="0" applyFont="1" applyBorder="1" applyAlignment="1">
      <alignment horizontal="left" wrapText="1"/>
    </xf>
    <xf numFmtId="0" fontId="10" fillId="0" borderId="4" xfId="0" applyFont="1" applyBorder="1" applyAlignment="1">
      <alignment wrapText="1"/>
    </xf>
    <xf numFmtId="0" fontId="9" fillId="0" borderId="5" xfId="0" applyFont="1" applyBorder="1" applyAlignment="1">
      <alignment horizontal="center" wrapText="1"/>
    </xf>
    <xf numFmtId="0" fontId="14" fillId="0" borderId="0" xfId="0" applyFont="1" applyAlignment="1">
      <alignment wrapText="1"/>
    </xf>
    <xf numFmtId="0" fontId="15" fillId="0" borderId="0" xfId="0" applyFont="1" applyAlignment="1">
      <alignment wrapText="1"/>
    </xf>
    <xf numFmtId="0" fontId="16" fillId="0" borderId="0" xfId="0" applyFont="1" applyAlignment="1">
      <alignment wrapText="1"/>
    </xf>
    <xf numFmtId="0" fontId="12" fillId="0" borderId="0" xfId="0" applyFont="1" applyAlignment="1">
      <alignment horizontal="left" wrapText="1"/>
    </xf>
    <xf numFmtId="0" fontId="0" fillId="0" borderId="0" xfId="0"/>
    <xf numFmtId="0" fontId="6" fillId="0" borderId="1" xfId="0" applyFont="1" applyBorder="1" applyAlignment="1">
      <alignment horizontal="left"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59"/>
  <sheetViews>
    <sheetView tabSelected="1" zoomScale="115" zoomScaleNormal="115" workbookViewId="0">
      <pane xSplit="1" ySplit="4" topLeftCell="B5" activePane="bottomRight" state="frozen"/>
      <selection pane="topRight"/>
      <selection pane="bottomLeft"/>
      <selection pane="bottomRight" activeCell="I7" sqref="I7"/>
    </sheetView>
  </sheetViews>
  <sheetFormatPr defaultColWidth="13.109375" defaultRowHeight="13.2" x14ac:dyDescent="0.25"/>
  <cols>
    <col min="1" max="1" width="43.88671875" customWidth="1"/>
    <col min="2" max="4" width="6.88671875" hidden="1" customWidth="1"/>
    <col min="5" max="13" width="6.88671875" customWidth="1"/>
    <col min="14" max="14" width="1.5546875" customWidth="1"/>
    <col min="15" max="19" width="7.21875" customWidth="1"/>
    <col min="20" max="20" width="1.88671875" customWidth="1"/>
    <col min="21" max="29" width="33.109375" customWidth="1"/>
  </cols>
  <sheetData>
    <row r="1" spans="1:19" ht="19.2" customHeight="1" x14ac:dyDescent="0.3">
      <c r="A1" s="1" t="s">
        <v>0</v>
      </c>
    </row>
    <row r="2" spans="1:19" ht="19.2" customHeight="1" x14ac:dyDescent="0.3">
      <c r="A2" s="64" t="s">
        <v>1</v>
      </c>
      <c r="B2" s="63"/>
      <c r="C2" s="63"/>
      <c r="D2" s="63"/>
      <c r="E2" s="63"/>
      <c r="F2" s="63"/>
      <c r="G2" s="63"/>
      <c r="H2" s="63"/>
      <c r="I2" s="63"/>
      <c r="J2" s="63"/>
      <c r="K2" s="63"/>
      <c r="L2" s="63"/>
      <c r="M2" s="63"/>
    </row>
    <row r="3" spans="1:19" ht="13.2" customHeight="1" x14ac:dyDescent="0.25">
      <c r="A3" s="2" t="s">
        <v>2</v>
      </c>
      <c r="B3" s="25"/>
      <c r="C3" s="25"/>
      <c r="D3" s="25"/>
      <c r="E3" s="25"/>
      <c r="F3" s="25"/>
      <c r="G3" s="25"/>
      <c r="H3" s="25"/>
      <c r="I3" s="25"/>
      <c r="J3" s="25"/>
      <c r="K3" s="25"/>
      <c r="L3" s="25"/>
      <c r="M3" s="25"/>
      <c r="N3" s="26"/>
      <c r="O3" s="26"/>
      <c r="P3" s="26"/>
      <c r="Q3" s="26"/>
      <c r="R3" s="26"/>
      <c r="S3" s="26"/>
    </row>
    <row r="4" spans="1:19" ht="13.2" customHeight="1" x14ac:dyDescent="0.25">
      <c r="B4" s="3" t="s">
        <v>3</v>
      </c>
      <c r="C4" s="3" t="s">
        <v>4</v>
      </c>
      <c r="D4" s="3" t="s">
        <v>5</v>
      </c>
      <c r="E4" s="3" t="s">
        <v>6</v>
      </c>
      <c r="F4" s="3" t="s">
        <v>7</v>
      </c>
      <c r="G4" s="3" t="s">
        <v>8</v>
      </c>
      <c r="H4" s="3" t="s">
        <v>9</v>
      </c>
      <c r="I4" s="3" t="s">
        <v>10</v>
      </c>
      <c r="J4" s="3" t="s">
        <v>11</v>
      </c>
      <c r="K4" s="3" t="s">
        <v>12</v>
      </c>
      <c r="L4" s="3" t="s">
        <v>13</v>
      </c>
      <c r="M4" s="3" t="s">
        <v>14</v>
      </c>
      <c r="N4" s="3"/>
      <c r="O4" s="4" t="s">
        <v>15</v>
      </c>
      <c r="P4" s="4" t="s">
        <v>16</v>
      </c>
      <c r="Q4" s="4" t="s">
        <v>17</v>
      </c>
      <c r="R4" s="4" t="s">
        <v>18</v>
      </c>
      <c r="S4" s="4" t="s">
        <v>19</v>
      </c>
    </row>
    <row r="5" spans="1:19" ht="10.8" customHeight="1" x14ac:dyDescent="0.25">
      <c r="A5" s="5" t="s">
        <v>20</v>
      </c>
    </row>
    <row r="6" spans="1:19" ht="13.2" customHeight="1" x14ac:dyDescent="0.25">
      <c r="A6" s="6" t="s">
        <v>21</v>
      </c>
      <c r="B6" s="7">
        <v>187</v>
      </c>
      <c r="C6" s="7">
        <v>188</v>
      </c>
      <c r="D6" s="7">
        <v>189</v>
      </c>
      <c r="E6" s="8">
        <v>186</v>
      </c>
      <c r="F6" s="8">
        <v>187</v>
      </c>
      <c r="G6" s="8">
        <v>190</v>
      </c>
      <c r="H6" s="8">
        <v>192</v>
      </c>
      <c r="I6" s="8">
        <v>192</v>
      </c>
      <c r="J6" s="8">
        <v>198</v>
      </c>
      <c r="K6" s="8">
        <v>204</v>
      </c>
      <c r="L6" s="8">
        <v>211</v>
      </c>
      <c r="M6" s="8">
        <v>214</v>
      </c>
      <c r="O6" s="8">
        <v>678</v>
      </c>
      <c r="P6" s="8">
        <v>727</v>
      </c>
      <c r="Q6" s="8">
        <v>749</v>
      </c>
      <c r="R6" s="8">
        <v>754</v>
      </c>
      <c r="S6" s="8">
        <v>804</v>
      </c>
    </row>
    <row r="7" spans="1:19" ht="13.2" customHeight="1" x14ac:dyDescent="0.25">
      <c r="A7" s="6" t="s">
        <v>22</v>
      </c>
      <c r="B7" s="7">
        <v>129</v>
      </c>
      <c r="C7" s="7">
        <v>144</v>
      </c>
      <c r="D7" s="7">
        <v>146</v>
      </c>
      <c r="E7" s="7">
        <v>168</v>
      </c>
      <c r="F7" s="7">
        <v>167</v>
      </c>
      <c r="G7" s="7">
        <v>182</v>
      </c>
      <c r="H7" s="7">
        <v>188</v>
      </c>
      <c r="I7" s="7">
        <v>193</v>
      </c>
      <c r="J7" s="7">
        <v>196</v>
      </c>
      <c r="K7" s="7">
        <v>206</v>
      </c>
      <c r="L7" s="7">
        <v>232</v>
      </c>
      <c r="M7" s="7">
        <v>220</v>
      </c>
      <c r="O7" s="7">
        <v>459</v>
      </c>
      <c r="P7" s="7">
        <v>486</v>
      </c>
      <c r="Q7" s="7">
        <v>528</v>
      </c>
      <c r="R7" s="7">
        <v>706</v>
      </c>
      <c r="S7" s="7">
        <v>827</v>
      </c>
    </row>
    <row r="8" spans="1:19" ht="13.2" customHeight="1" x14ac:dyDescent="0.25">
      <c r="A8" s="6" t="s">
        <v>23</v>
      </c>
      <c r="B8" s="7">
        <v>115</v>
      </c>
      <c r="C8" s="7">
        <v>117</v>
      </c>
      <c r="D8" s="7">
        <v>119</v>
      </c>
      <c r="E8" s="7">
        <v>118</v>
      </c>
      <c r="F8" s="7">
        <v>120</v>
      </c>
      <c r="G8" s="7">
        <v>122</v>
      </c>
      <c r="H8" s="7">
        <v>124</v>
      </c>
      <c r="I8" s="7">
        <v>123</v>
      </c>
      <c r="J8" s="7">
        <v>126</v>
      </c>
      <c r="K8" s="7">
        <v>128</v>
      </c>
      <c r="L8" s="7">
        <v>129</v>
      </c>
      <c r="M8" s="7">
        <v>131</v>
      </c>
      <c r="O8" s="7">
        <v>410</v>
      </c>
      <c r="P8" s="7">
        <v>445</v>
      </c>
      <c r="Q8" s="7">
        <v>467</v>
      </c>
      <c r="R8" s="7">
        <v>485</v>
      </c>
      <c r="S8" s="7">
        <v>506</v>
      </c>
    </row>
    <row r="9" spans="1:19" ht="13.2" customHeight="1" x14ac:dyDescent="0.25">
      <c r="A9" s="5" t="s">
        <v>24</v>
      </c>
      <c r="B9" s="9">
        <f t="shared" ref="B9:M9" si="0">SUM(B6:B8)</f>
        <v>431</v>
      </c>
      <c r="C9" s="9">
        <f t="shared" si="0"/>
        <v>449</v>
      </c>
      <c r="D9" s="9">
        <f t="shared" si="0"/>
        <v>454</v>
      </c>
      <c r="E9" s="9">
        <f t="shared" si="0"/>
        <v>472</v>
      </c>
      <c r="F9" s="9">
        <f t="shared" si="0"/>
        <v>474</v>
      </c>
      <c r="G9" s="9">
        <f t="shared" si="0"/>
        <v>494</v>
      </c>
      <c r="H9" s="9">
        <f t="shared" si="0"/>
        <v>504</v>
      </c>
      <c r="I9" s="9">
        <f t="shared" si="0"/>
        <v>508</v>
      </c>
      <c r="J9" s="9">
        <f t="shared" si="0"/>
        <v>520</v>
      </c>
      <c r="K9" s="9">
        <f t="shared" si="0"/>
        <v>538</v>
      </c>
      <c r="L9" s="9">
        <f t="shared" si="0"/>
        <v>572</v>
      </c>
      <c r="M9" s="9">
        <f t="shared" si="0"/>
        <v>565</v>
      </c>
      <c r="O9" s="9">
        <v>1547</v>
      </c>
      <c r="P9" s="9">
        <v>1658</v>
      </c>
      <c r="Q9" s="9">
        <v>1744</v>
      </c>
      <c r="R9" s="9">
        <v>1945</v>
      </c>
      <c r="S9" s="9">
        <v>2137</v>
      </c>
    </row>
    <row r="10" spans="1:19" ht="13.2" customHeight="1" x14ac:dyDescent="0.25">
      <c r="A10" s="6" t="s">
        <v>25</v>
      </c>
      <c r="E10" s="7">
        <v>64</v>
      </c>
      <c r="F10" s="7">
        <v>67</v>
      </c>
      <c r="G10" s="7">
        <v>69</v>
      </c>
      <c r="H10" s="7">
        <v>73</v>
      </c>
      <c r="I10" s="7">
        <v>77</v>
      </c>
      <c r="J10" s="7">
        <v>81</v>
      </c>
      <c r="K10" s="7">
        <v>84</v>
      </c>
      <c r="L10" s="7">
        <v>91</v>
      </c>
      <c r="M10" s="7">
        <v>93</v>
      </c>
      <c r="O10" s="7">
        <v>104</v>
      </c>
      <c r="P10" s="7">
        <v>176</v>
      </c>
      <c r="Q10" s="7">
        <v>223</v>
      </c>
      <c r="R10" s="7">
        <v>273</v>
      </c>
      <c r="S10" s="7">
        <v>331</v>
      </c>
    </row>
    <row r="11" spans="1:19" ht="13.2" customHeight="1" x14ac:dyDescent="0.25">
      <c r="A11" s="6" t="s">
        <v>26</v>
      </c>
      <c r="B11" s="7">
        <v>35</v>
      </c>
      <c r="C11" s="7">
        <v>35</v>
      </c>
      <c r="D11" s="7">
        <v>110</v>
      </c>
      <c r="E11" s="7">
        <v>90</v>
      </c>
      <c r="F11" s="7">
        <v>95</v>
      </c>
      <c r="G11" s="7">
        <v>68</v>
      </c>
      <c r="H11" s="7">
        <v>98</v>
      </c>
      <c r="I11" s="7">
        <v>101</v>
      </c>
      <c r="J11" s="7">
        <v>104</v>
      </c>
      <c r="K11" s="7">
        <v>109</v>
      </c>
      <c r="L11" s="7">
        <v>113</v>
      </c>
      <c r="M11" s="7">
        <v>118</v>
      </c>
      <c r="O11" s="7">
        <v>127</v>
      </c>
      <c r="P11" s="7">
        <v>130</v>
      </c>
      <c r="Q11" s="7">
        <v>212</v>
      </c>
      <c r="R11" s="7">
        <v>352</v>
      </c>
      <c r="S11" s="7">
        <v>428</v>
      </c>
    </row>
    <row r="12" spans="1:19" ht="13.2" customHeight="1" x14ac:dyDescent="0.25">
      <c r="A12" s="6" t="s">
        <v>27</v>
      </c>
      <c r="B12" s="7">
        <v>146</v>
      </c>
      <c r="C12" s="7">
        <v>145</v>
      </c>
      <c r="D12" s="7">
        <v>229</v>
      </c>
      <c r="E12" s="7">
        <v>238</v>
      </c>
      <c r="F12" s="7">
        <v>258</v>
      </c>
      <c r="G12" s="7">
        <v>234</v>
      </c>
      <c r="H12" s="7">
        <v>267</v>
      </c>
      <c r="I12" s="7">
        <v>254</v>
      </c>
      <c r="J12" s="7">
        <v>279</v>
      </c>
      <c r="K12" s="7">
        <v>264</v>
      </c>
      <c r="L12" s="7">
        <v>294</v>
      </c>
      <c r="M12" s="7">
        <v>306</v>
      </c>
      <c r="O12" s="7">
        <v>541</v>
      </c>
      <c r="P12" s="7">
        <v>558</v>
      </c>
      <c r="Q12" s="7">
        <v>664</v>
      </c>
      <c r="R12" s="7">
        <v>996</v>
      </c>
      <c r="S12" s="7">
        <v>1091</v>
      </c>
    </row>
    <row r="13" spans="1:19" ht="13.2" customHeight="1" x14ac:dyDescent="0.25">
      <c r="A13" s="5" t="s">
        <v>28</v>
      </c>
      <c r="E13" s="9">
        <f t="shared" ref="E13:M13" si="1">E12+E11+E10</f>
        <v>392</v>
      </c>
      <c r="F13" s="9">
        <f t="shared" si="1"/>
        <v>420</v>
      </c>
      <c r="G13" s="9">
        <f t="shared" si="1"/>
        <v>371</v>
      </c>
      <c r="H13" s="9">
        <f t="shared" si="1"/>
        <v>438</v>
      </c>
      <c r="I13" s="9">
        <f t="shared" si="1"/>
        <v>432</v>
      </c>
      <c r="J13" s="9">
        <f t="shared" si="1"/>
        <v>464</v>
      </c>
      <c r="K13" s="9">
        <f t="shared" si="1"/>
        <v>457</v>
      </c>
      <c r="L13" s="9">
        <f t="shared" si="1"/>
        <v>498</v>
      </c>
      <c r="M13" s="9">
        <f t="shared" si="1"/>
        <v>517</v>
      </c>
      <c r="O13" s="9">
        <f>O12+O11+O10</f>
        <v>772</v>
      </c>
      <c r="P13" s="9">
        <f>P12+P11+P10</f>
        <v>864</v>
      </c>
      <c r="Q13" s="9">
        <f>Q12+Q11+Q10</f>
        <v>1099</v>
      </c>
      <c r="R13" s="9">
        <f>R12+R11+R10</f>
        <v>1621</v>
      </c>
      <c r="S13" s="9">
        <f>S12+S11+S10</f>
        <v>1850</v>
      </c>
    </row>
    <row r="14" spans="1:19" ht="13.2" customHeight="1" x14ac:dyDescent="0.25">
      <c r="A14" s="5" t="s">
        <v>29</v>
      </c>
      <c r="B14" s="9">
        <v>242</v>
      </c>
      <c r="C14" s="9">
        <v>236</v>
      </c>
      <c r="D14" s="9">
        <v>247</v>
      </c>
      <c r="E14" s="9">
        <v>237</v>
      </c>
      <c r="F14" s="9">
        <v>250</v>
      </c>
      <c r="G14" s="9">
        <v>266</v>
      </c>
      <c r="H14" s="9">
        <v>268</v>
      </c>
      <c r="I14" s="9">
        <v>281</v>
      </c>
      <c r="J14" s="9">
        <v>306</v>
      </c>
      <c r="K14" s="9">
        <v>303</v>
      </c>
      <c r="L14" s="9">
        <v>311</v>
      </c>
      <c r="M14" s="9">
        <v>317</v>
      </c>
      <c r="O14" s="9">
        <v>1005</v>
      </c>
      <c r="P14" s="9">
        <v>988</v>
      </c>
      <c r="Q14" s="9">
        <v>987</v>
      </c>
      <c r="R14" s="9">
        <v>1020</v>
      </c>
      <c r="S14" s="9">
        <v>1201</v>
      </c>
    </row>
    <row r="15" spans="1:19" ht="13.2" customHeight="1" x14ac:dyDescent="0.25">
      <c r="A15" s="5" t="s">
        <v>30</v>
      </c>
      <c r="B15" s="9">
        <v>17</v>
      </c>
      <c r="C15" s="9">
        <v>17</v>
      </c>
      <c r="D15" s="9">
        <v>17</v>
      </c>
      <c r="E15" s="10">
        <v>16</v>
      </c>
      <c r="F15" s="10">
        <v>15</v>
      </c>
      <c r="G15" s="10">
        <v>15</v>
      </c>
      <c r="H15" s="10">
        <v>17</v>
      </c>
      <c r="I15" s="10">
        <v>16</v>
      </c>
      <c r="J15" s="10">
        <v>16</v>
      </c>
      <c r="K15" s="10">
        <v>17</v>
      </c>
      <c r="L15" s="10">
        <v>11</v>
      </c>
      <c r="M15" s="10">
        <v>8</v>
      </c>
      <c r="O15" s="10">
        <v>96</v>
      </c>
      <c r="P15" s="10">
        <v>72</v>
      </c>
      <c r="Q15" s="10">
        <v>65</v>
      </c>
      <c r="R15" s="10">
        <v>63</v>
      </c>
      <c r="S15" s="10">
        <v>61</v>
      </c>
    </row>
    <row r="16" spans="1:19" ht="13.2" customHeight="1" x14ac:dyDescent="0.25">
      <c r="A16" s="5" t="s">
        <v>31</v>
      </c>
      <c r="B16" s="10">
        <v>925</v>
      </c>
      <c r="C16" s="10">
        <v>940</v>
      </c>
      <c r="D16" s="10">
        <v>1117</v>
      </c>
      <c r="E16" s="11">
        <f t="shared" ref="E16:M16" si="2">E9+E13+E14+E15</f>
        <v>1117</v>
      </c>
      <c r="F16" s="11">
        <f t="shared" si="2"/>
        <v>1159</v>
      </c>
      <c r="G16" s="11">
        <f t="shared" si="2"/>
        <v>1146</v>
      </c>
      <c r="H16" s="11">
        <f t="shared" si="2"/>
        <v>1227</v>
      </c>
      <c r="I16" s="11">
        <f t="shared" si="2"/>
        <v>1237</v>
      </c>
      <c r="J16" s="11">
        <f t="shared" si="2"/>
        <v>1306</v>
      </c>
      <c r="K16" s="11">
        <f t="shared" si="2"/>
        <v>1315</v>
      </c>
      <c r="L16" s="11">
        <f t="shared" si="2"/>
        <v>1392</v>
      </c>
      <c r="M16" s="11">
        <f t="shared" si="2"/>
        <v>1407</v>
      </c>
      <c r="O16" s="11">
        <f>O9+O13+O14+O15</f>
        <v>3420</v>
      </c>
      <c r="P16" s="11">
        <f>P9+P13+P14+P15</f>
        <v>3582</v>
      </c>
      <c r="Q16" s="11">
        <f>Q9+Q13+Q14+Q15</f>
        <v>3895</v>
      </c>
      <c r="R16" s="11">
        <f>R9+R13+R14+R15</f>
        <v>4649</v>
      </c>
      <c r="S16" s="11">
        <f>S9+S13+S14+S15</f>
        <v>5249</v>
      </c>
    </row>
    <row r="17" spans="1:19" ht="13.2" customHeight="1" x14ac:dyDescent="0.25">
      <c r="A17" s="5" t="s">
        <v>32</v>
      </c>
      <c r="B17" s="27"/>
      <c r="C17" s="27"/>
      <c r="D17" s="27"/>
      <c r="E17" s="12">
        <v>871</v>
      </c>
      <c r="F17" s="12">
        <v>901</v>
      </c>
      <c r="G17" s="12">
        <v>872</v>
      </c>
      <c r="H17" s="12">
        <v>949</v>
      </c>
      <c r="I17" s="12">
        <v>947</v>
      </c>
      <c r="J17" s="12">
        <v>991</v>
      </c>
      <c r="K17" s="12">
        <v>1003</v>
      </c>
      <c r="L17" s="12">
        <v>1071</v>
      </c>
      <c r="M17" s="12">
        <v>1082</v>
      </c>
      <c r="O17" s="12">
        <v>2338</v>
      </c>
      <c r="P17" s="12">
        <v>2546</v>
      </c>
      <c r="Q17" s="12">
        <v>2869</v>
      </c>
      <c r="R17" s="12">
        <v>3593</v>
      </c>
      <c r="S17" s="12">
        <v>4011</v>
      </c>
    </row>
    <row r="18" spans="1:19" ht="12.45" customHeight="1" x14ac:dyDescent="0.25">
      <c r="A18" s="5" t="s">
        <v>33</v>
      </c>
      <c r="B18" s="28"/>
      <c r="C18" s="28"/>
      <c r="D18" s="28"/>
    </row>
    <row r="19" spans="1:19" ht="12.45" customHeight="1" x14ac:dyDescent="0.25">
      <c r="A19" s="6" t="s">
        <v>34</v>
      </c>
      <c r="B19" s="7">
        <v>261</v>
      </c>
      <c r="C19" s="7">
        <v>260</v>
      </c>
      <c r="D19" s="7">
        <v>305</v>
      </c>
      <c r="E19" s="7">
        <v>340</v>
      </c>
      <c r="F19" s="7">
        <v>328</v>
      </c>
      <c r="G19" s="7">
        <v>332</v>
      </c>
      <c r="H19" s="7">
        <v>324</v>
      </c>
      <c r="I19" s="7">
        <v>329</v>
      </c>
      <c r="J19" s="7">
        <v>352</v>
      </c>
      <c r="K19" s="7">
        <v>353</v>
      </c>
      <c r="L19" s="7">
        <v>358</v>
      </c>
      <c r="M19" s="7">
        <v>356</v>
      </c>
      <c r="O19" s="7">
        <v>938</v>
      </c>
      <c r="P19" s="7">
        <v>1003</v>
      </c>
      <c r="Q19" s="7">
        <v>1082</v>
      </c>
      <c r="R19" s="7">
        <v>1324</v>
      </c>
      <c r="S19" s="7">
        <v>1392</v>
      </c>
    </row>
    <row r="20" spans="1:19" ht="12.45" customHeight="1" x14ac:dyDescent="0.25">
      <c r="A20" s="6" t="s">
        <v>35</v>
      </c>
      <c r="B20" s="7">
        <v>30</v>
      </c>
      <c r="C20" s="7">
        <v>31</v>
      </c>
      <c r="D20" s="7">
        <v>36</v>
      </c>
      <c r="E20" s="7">
        <v>34</v>
      </c>
      <c r="F20" s="7">
        <v>39</v>
      </c>
      <c r="G20" s="7">
        <v>36</v>
      </c>
      <c r="H20" s="7">
        <v>44</v>
      </c>
      <c r="I20" s="7">
        <v>36</v>
      </c>
      <c r="J20" s="7">
        <v>39</v>
      </c>
      <c r="K20" s="7">
        <v>38</v>
      </c>
      <c r="L20" s="7">
        <v>48</v>
      </c>
      <c r="M20" s="7">
        <v>39</v>
      </c>
      <c r="O20" s="7">
        <v>144</v>
      </c>
      <c r="P20" s="7">
        <v>140</v>
      </c>
      <c r="Q20" s="7">
        <v>128</v>
      </c>
      <c r="R20" s="7">
        <v>152</v>
      </c>
      <c r="S20" s="7">
        <v>160</v>
      </c>
    </row>
    <row r="21" spans="1:19" ht="12.45" customHeight="1" x14ac:dyDescent="0.25">
      <c r="A21" s="6" t="s">
        <v>36</v>
      </c>
      <c r="B21" s="7">
        <v>56</v>
      </c>
      <c r="C21" s="7">
        <v>58</v>
      </c>
      <c r="D21" s="7">
        <v>65</v>
      </c>
      <c r="E21" s="7">
        <v>67</v>
      </c>
      <c r="F21" s="7">
        <v>69</v>
      </c>
      <c r="G21" s="7">
        <v>71</v>
      </c>
      <c r="H21" s="7">
        <v>75</v>
      </c>
      <c r="I21" s="7">
        <v>77</v>
      </c>
      <c r="J21" s="7">
        <v>79</v>
      </c>
      <c r="K21" s="7">
        <v>80</v>
      </c>
      <c r="L21" s="7">
        <v>79</v>
      </c>
      <c r="M21" s="7">
        <v>84</v>
      </c>
      <c r="O21" s="7">
        <v>186</v>
      </c>
      <c r="P21" s="7">
        <v>207</v>
      </c>
      <c r="Q21" s="7">
        <v>233</v>
      </c>
      <c r="R21" s="7">
        <v>281</v>
      </c>
      <c r="S21" s="7">
        <v>316</v>
      </c>
    </row>
    <row r="22" spans="1:19" ht="12.45" customHeight="1" x14ac:dyDescent="0.25">
      <c r="A22" s="6" t="s">
        <v>37</v>
      </c>
      <c r="B22" s="7">
        <v>32</v>
      </c>
      <c r="C22" s="7">
        <v>28</v>
      </c>
      <c r="D22" s="7">
        <v>30</v>
      </c>
      <c r="E22" s="7">
        <v>28</v>
      </c>
      <c r="F22" s="7">
        <v>27</v>
      </c>
      <c r="G22" s="7">
        <v>28</v>
      </c>
      <c r="H22" s="7">
        <v>28</v>
      </c>
      <c r="I22" s="7">
        <v>28</v>
      </c>
      <c r="J22" s="7">
        <v>30</v>
      </c>
      <c r="K22" s="7">
        <v>32</v>
      </c>
      <c r="L22" s="7">
        <v>33</v>
      </c>
      <c r="M22" s="7">
        <v>33</v>
      </c>
      <c r="O22" s="7">
        <v>109</v>
      </c>
      <c r="P22" s="7">
        <v>104</v>
      </c>
      <c r="Q22" s="7">
        <v>129</v>
      </c>
      <c r="R22" s="7">
        <v>112</v>
      </c>
      <c r="S22" s="7">
        <v>124</v>
      </c>
    </row>
    <row r="23" spans="1:19" ht="12.45" customHeight="1" x14ac:dyDescent="0.25">
      <c r="A23" s="6" t="s">
        <v>38</v>
      </c>
      <c r="B23" s="7">
        <v>22</v>
      </c>
      <c r="C23" s="7">
        <v>26</v>
      </c>
      <c r="D23" s="7">
        <v>52</v>
      </c>
      <c r="E23" s="7">
        <v>28</v>
      </c>
      <c r="F23" s="7">
        <v>30</v>
      </c>
      <c r="G23" s="7">
        <v>26</v>
      </c>
      <c r="H23" s="7">
        <v>24</v>
      </c>
      <c r="I23" s="7">
        <v>6</v>
      </c>
      <c r="J23" s="7">
        <v>23</v>
      </c>
      <c r="K23" s="7">
        <v>22</v>
      </c>
      <c r="L23" s="7">
        <v>25</v>
      </c>
      <c r="M23" s="7">
        <v>29</v>
      </c>
      <c r="O23" s="7">
        <v>85</v>
      </c>
      <c r="P23" s="7">
        <v>125</v>
      </c>
      <c r="Q23" s="7">
        <v>113</v>
      </c>
      <c r="R23" s="7">
        <v>109</v>
      </c>
      <c r="S23" s="7">
        <v>75</v>
      </c>
    </row>
    <row r="24" spans="1:19" ht="12.45" customHeight="1" x14ac:dyDescent="0.25">
      <c r="A24" s="6" t="s">
        <v>39</v>
      </c>
      <c r="B24" s="7">
        <v>9</v>
      </c>
      <c r="C24" s="7">
        <v>12</v>
      </c>
      <c r="D24" s="7">
        <v>16</v>
      </c>
      <c r="E24" s="7">
        <v>11</v>
      </c>
      <c r="F24" s="7">
        <v>12</v>
      </c>
      <c r="G24" s="7">
        <v>11</v>
      </c>
      <c r="H24" s="7">
        <v>20</v>
      </c>
      <c r="I24" s="7">
        <v>14</v>
      </c>
      <c r="J24" s="7">
        <v>14</v>
      </c>
      <c r="K24" s="7">
        <v>13</v>
      </c>
      <c r="L24" s="7">
        <v>24</v>
      </c>
      <c r="M24" s="7">
        <v>20</v>
      </c>
      <c r="O24" s="7">
        <v>57</v>
      </c>
      <c r="P24" s="7">
        <v>51</v>
      </c>
      <c r="Q24" s="7">
        <v>47</v>
      </c>
      <c r="R24" s="7">
        <v>54</v>
      </c>
      <c r="S24" s="7">
        <v>65</v>
      </c>
    </row>
    <row r="25" spans="1:19" ht="12.45" customHeight="1" x14ac:dyDescent="0.25">
      <c r="A25" s="6" t="s">
        <v>40</v>
      </c>
      <c r="B25" s="7">
        <v>65</v>
      </c>
      <c r="C25" s="7">
        <v>64</v>
      </c>
      <c r="D25" s="7">
        <v>125</v>
      </c>
      <c r="E25" s="7">
        <v>155</v>
      </c>
      <c r="F25" s="7">
        <v>153</v>
      </c>
      <c r="G25" s="7">
        <v>153</v>
      </c>
      <c r="H25" s="7">
        <v>152</v>
      </c>
      <c r="I25" s="7">
        <v>156</v>
      </c>
      <c r="J25" s="7">
        <v>158</v>
      </c>
      <c r="K25" s="7">
        <v>158</v>
      </c>
      <c r="L25" s="7">
        <v>161</v>
      </c>
      <c r="M25" s="7">
        <v>165</v>
      </c>
      <c r="O25" s="7">
        <v>278</v>
      </c>
      <c r="P25" s="7">
        <v>258</v>
      </c>
      <c r="Q25" s="7">
        <v>323</v>
      </c>
      <c r="R25" s="7">
        <v>613</v>
      </c>
      <c r="S25" s="7">
        <v>632</v>
      </c>
    </row>
    <row r="26" spans="1:19" ht="12.45" customHeight="1" x14ac:dyDescent="0.25">
      <c r="A26" s="6" t="s">
        <v>41</v>
      </c>
      <c r="B26" s="7">
        <v>9</v>
      </c>
      <c r="C26" s="7">
        <v>9</v>
      </c>
      <c r="D26" s="7">
        <v>8</v>
      </c>
      <c r="E26" s="7">
        <v>9</v>
      </c>
      <c r="F26" s="7">
        <v>18</v>
      </c>
      <c r="G26" s="7">
        <v>9</v>
      </c>
      <c r="H26" s="7">
        <v>18</v>
      </c>
      <c r="I26" s="7">
        <v>15</v>
      </c>
      <c r="J26" s="7">
        <v>14</v>
      </c>
      <c r="K26" s="7">
        <v>12</v>
      </c>
      <c r="L26" s="7">
        <v>11</v>
      </c>
      <c r="M26" s="7">
        <v>9</v>
      </c>
      <c r="O26" s="7">
        <v>64</v>
      </c>
      <c r="P26" s="7">
        <v>33</v>
      </c>
      <c r="Q26" s="7">
        <v>34</v>
      </c>
      <c r="R26" s="7">
        <v>55</v>
      </c>
      <c r="S26" s="7">
        <v>52</v>
      </c>
    </row>
    <row r="27" spans="1:19" ht="12.45" customHeight="1" x14ac:dyDescent="0.25">
      <c r="A27" s="6" t="s">
        <v>42</v>
      </c>
      <c r="B27" s="7">
        <v>45</v>
      </c>
      <c r="C27" s="7">
        <v>4</v>
      </c>
      <c r="D27" s="7">
        <v>97</v>
      </c>
      <c r="E27" s="7">
        <v>9</v>
      </c>
      <c r="F27" s="7">
        <v>4</v>
      </c>
      <c r="G27" s="7">
        <v>10</v>
      </c>
      <c r="H27" s="7">
        <v>12</v>
      </c>
      <c r="I27" s="7">
        <v>24</v>
      </c>
      <c r="J27" s="7">
        <v>20</v>
      </c>
      <c r="K27" s="7">
        <v>9</v>
      </c>
      <c r="L27" s="7">
        <v>7</v>
      </c>
      <c r="M27" s="7">
        <v>4</v>
      </c>
      <c r="O27" s="7">
        <v>87</v>
      </c>
      <c r="P27" s="7">
        <v>82</v>
      </c>
      <c r="Q27" s="7">
        <v>148</v>
      </c>
      <c r="R27" s="7">
        <v>35</v>
      </c>
      <c r="S27" s="7">
        <v>60</v>
      </c>
    </row>
    <row r="28" spans="1:19" ht="12.45" customHeight="1" x14ac:dyDescent="0.25">
      <c r="A28" s="6" t="s">
        <v>43</v>
      </c>
      <c r="B28" s="13">
        <v>14</v>
      </c>
      <c r="C28" s="13">
        <v>17</v>
      </c>
      <c r="D28" s="13">
        <v>31</v>
      </c>
      <c r="E28" s="13">
        <v>26</v>
      </c>
      <c r="F28" s="13">
        <v>56</v>
      </c>
      <c r="G28" s="13">
        <v>22</v>
      </c>
      <c r="H28" s="13">
        <v>13</v>
      </c>
      <c r="I28" s="13">
        <v>5</v>
      </c>
      <c r="J28" s="13">
        <v>9</v>
      </c>
      <c r="K28" s="13">
        <v>12</v>
      </c>
      <c r="L28" s="13">
        <v>16</v>
      </c>
      <c r="M28" s="13">
        <v>11</v>
      </c>
      <c r="O28" s="13">
        <v>31</v>
      </c>
      <c r="P28" s="13">
        <v>15</v>
      </c>
      <c r="Q28" s="13">
        <v>80</v>
      </c>
      <c r="R28" s="13">
        <v>116</v>
      </c>
      <c r="S28" s="13">
        <v>42</v>
      </c>
    </row>
    <row r="29" spans="1:19" ht="12.45" customHeight="1" x14ac:dyDescent="0.25">
      <c r="A29" s="5" t="s">
        <v>44</v>
      </c>
      <c r="B29" s="14">
        <f t="shared" ref="B29:M29" si="3">SUM(B19:B28)</f>
        <v>543</v>
      </c>
      <c r="C29" s="14">
        <f t="shared" si="3"/>
        <v>509</v>
      </c>
      <c r="D29" s="14">
        <f t="shared" si="3"/>
        <v>765</v>
      </c>
      <c r="E29" s="14">
        <f t="shared" si="3"/>
        <v>707</v>
      </c>
      <c r="F29" s="14">
        <f t="shared" si="3"/>
        <v>736</v>
      </c>
      <c r="G29" s="14">
        <f t="shared" si="3"/>
        <v>698</v>
      </c>
      <c r="H29" s="14">
        <f t="shared" si="3"/>
        <v>710</v>
      </c>
      <c r="I29" s="14">
        <f t="shared" si="3"/>
        <v>690</v>
      </c>
      <c r="J29" s="14">
        <f t="shared" si="3"/>
        <v>738</v>
      </c>
      <c r="K29" s="14">
        <f t="shared" si="3"/>
        <v>729</v>
      </c>
      <c r="L29" s="14">
        <f t="shared" si="3"/>
        <v>762</v>
      </c>
      <c r="M29" s="14">
        <f t="shared" si="3"/>
        <v>750</v>
      </c>
      <c r="O29" s="14">
        <f>SUM(O19:O28)</f>
        <v>1979</v>
      </c>
      <c r="P29" s="14">
        <f>SUM(P19:P28)</f>
        <v>2018</v>
      </c>
      <c r="Q29" s="14">
        <f>SUM(Q19:Q28)</f>
        <v>2317</v>
      </c>
      <c r="R29" s="14">
        <f>SUM(R19:R28)</f>
        <v>2851</v>
      </c>
      <c r="S29" s="14">
        <f>SUM(S19:S28)</f>
        <v>2918</v>
      </c>
    </row>
    <row r="30" spans="1:19" ht="12.45" customHeight="1" x14ac:dyDescent="0.25">
      <c r="A30" s="5" t="s">
        <v>45</v>
      </c>
      <c r="B30" s="15">
        <f t="shared" ref="B30:M30" si="4">B16-B29</f>
        <v>382</v>
      </c>
      <c r="C30" s="15">
        <f t="shared" si="4"/>
        <v>431</v>
      </c>
      <c r="D30" s="15">
        <f t="shared" si="4"/>
        <v>352</v>
      </c>
      <c r="E30" s="15">
        <f t="shared" si="4"/>
        <v>410</v>
      </c>
      <c r="F30" s="15">
        <f t="shared" si="4"/>
        <v>423</v>
      </c>
      <c r="G30" s="15">
        <f t="shared" si="4"/>
        <v>448</v>
      </c>
      <c r="H30" s="15">
        <f t="shared" si="4"/>
        <v>517</v>
      </c>
      <c r="I30" s="15">
        <f t="shared" si="4"/>
        <v>547</v>
      </c>
      <c r="J30" s="15">
        <f t="shared" si="4"/>
        <v>568</v>
      </c>
      <c r="K30" s="15">
        <f t="shared" si="4"/>
        <v>586</v>
      </c>
      <c r="L30" s="15">
        <f t="shared" si="4"/>
        <v>630</v>
      </c>
      <c r="M30" s="15">
        <f t="shared" si="4"/>
        <v>657</v>
      </c>
      <c r="O30" s="15">
        <f>O16-O29</f>
        <v>1441</v>
      </c>
      <c r="P30" s="15">
        <f>P16-P29</f>
        <v>1564</v>
      </c>
      <c r="Q30" s="15">
        <f>Q16-Q29</f>
        <v>1578</v>
      </c>
      <c r="R30" s="15">
        <f>R16-R29</f>
        <v>1798</v>
      </c>
      <c r="S30" s="15">
        <f>S16-S29</f>
        <v>2331</v>
      </c>
    </row>
    <row r="31" spans="1:19" ht="12.45" customHeight="1" x14ac:dyDescent="0.25">
      <c r="A31" s="16" t="s">
        <v>46</v>
      </c>
      <c r="B31" s="17">
        <f>B30/B16</f>
        <v>0.41297297297297297</v>
      </c>
      <c r="C31" s="17">
        <f>C30/C16</f>
        <v>0.45851063829787236</v>
      </c>
      <c r="D31" s="17">
        <f>D30/D16</f>
        <v>0.31512981199641898</v>
      </c>
      <c r="E31" s="17">
        <v>0.36705461056401101</v>
      </c>
      <c r="F31" s="17">
        <v>0.36496980155306302</v>
      </c>
      <c r="G31" s="17">
        <v>0.39092495636998298</v>
      </c>
      <c r="H31" s="17">
        <v>0.421336080286833</v>
      </c>
      <c r="I31" s="17">
        <v>0.44245274280435198</v>
      </c>
      <c r="J31" s="17">
        <v>0.43510651730289501</v>
      </c>
      <c r="K31" s="17">
        <v>0.44580241254633801</v>
      </c>
      <c r="L31" s="17">
        <v>0.45250084952135999</v>
      </c>
      <c r="M31" s="18">
        <v>0.46709685304045201</v>
      </c>
      <c r="O31" s="17">
        <f>O30/O16</f>
        <v>0.42134502923976608</v>
      </c>
      <c r="P31" s="17">
        <f>P30/P16</f>
        <v>0.43662758235622556</v>
      </c>
      <c r="Q31" s="17">
        <f>Q30/Q16</f>
        <v>0.40513478818998716</v>
      </c>
      <c r="R31" s="17">
        <v>0.38668502989687797</v>
      </c>
      <c r="S31" s="17">
        <v>0.44412766456401598</v>
      </c>
    </row>
    <row r="32" spans="1:19" ht="12.45" customHeight="1" x14ac:dyDescent="0.25">
      <c r="A32" s="6" t="s">
        <v>47</v>
      </c>
      <c r="B32" s="7">
        <v>8</v>
      </c>
      <c r="C32" s="7">
        <v>72</v>
      </c>
      <c r="D32" s="7">
        <v>30</v>
      </c>
      <c r="E32" s="7">
        <v>6</v>
      </c>
      <c r="F32" s="7">
        <v>6</v>
      </c>
      <c r="G32" s="7">
        <v>8</v>
      </c>
      <c r="H32" s="7">
        <v>8</v>
      </c>
      <c r="I32" s="7">
        <v>11</v>
      </c>
      <c r="J32" s="7">
        <v>12</v>
      </c>
      <c r="K32" s="7">
        <v>8</v>
      </c>
      <c r="L32" s="7">
        <v>7</v>
      </c>
      <c r="M32" s="7">
        <v>6</v>
      </c>
      <c r="O32" s="7">
        <v>1</v>
      </c>
      <c r="P32" s="7">
        <v>7</v>
      </c>
      <c r="Q32" s="7">
        <v>115</v>
      </c>
      <c r="R32" s="7">
        <v>28</v>
      </c>
      <c r="S32" s="7">
        <v>39</v>
      </c>
    </row>
    <row r="33" spans="1:19" ht="12.45" customHeight="1" x14ac:dyDescent="0.25">
      <c r="A33" s="6" t="s">
        <v>48</v>
      </c>
      <c r="B33" s="7">
        <v>-36</v>
      </c>
      <c r="C33" s="7">
        <v>-101</v>
      </c>
      <c r="D33" s="7">
        <v>-111</v>
      </c>
      <c r="E33" s="7">
        <v>-108</v>
      </c>
      <c r="F33" s="7">
        <v>-102</v>
      </c>
      <c r="G33" s="7">
        <v>-102</v>
      </c>
      <c r="H33" s="7">
        <v>-101</v>
      </c>
      <c r="I33" s="7">
        <v>-96</v>
      </c>
      <c r="J33" s="7">
        <v>-95</v>
      </c>
      <c r="K33" s="7">
        <v>-87</v>
      </c>
      <c r="L33" s="7">
        <v>-88</v>
      </c>
      <c r="M33" s="7">
        <v>-87</v>
      </c>
      <c r="O33" s="7">
        <v>-125</v>
      </c>
      <c r="P33" s="7">
        <v>-129</v>
      </c>
      <c r="Q33" s="7">
        <v>-284</v>
      </c>
      <c r="R33" s="7">
        <v>-414</v>
      </c>
      <c r="S33" s="7">
        <v>-367</v>
      </c>
    </row>
    <row r="34" spans="1:19" ht="12.45" customHeight="1" x14ac:dyDescent="0.25">
      <c r="A34" s="6" t="s">
        <v>49</v>
      </c>
      <c r="B34" s="7">
        <v>0</v>
      </c>
      <c r="C34" s="7">
        <v>0</v>
      </c>
      <c r="D34" s="7">
        <v>0</v>
      </c>
      <c r="E34" s="7">
        <v>0</v>
      </c>
      <c r="F34" s="7">
        <v>0</v>
      </c>
      <c r="G34" s="7">
        <v>0</v>
      </c>
      <c r="H34" s="7">
        <v>0</v>
      </c>
      <c r="I34" s="7">
        <v>0</v>
      </c>
      <c r="J34" s="7">
        <v>39</v>
      </c>
      <c r="K34" s="7">
        <v>-2</v>
      </c>
      <c r="L34" s="7">
        <v>49</v>
      </c>
      <c r="M34" s="7">
        <v>89</v>
      </c>
      <c r="O34" s="7">
        <v>84</v>
      </c>
      <c r="P34" s="7">
        <v>0</v>
      </c>
      <c r="Q34" s="7">
        <v>0</v>
      </c>
      <c r="R34" s="7">
        <v>0</v>
      </c>
      <c r="S34" s="7">
        <v>86</v>
      </c>
    </row>
    <row r="35" spans="1:19" ht="12.45" customHeight="1" x14ac:dyDescent="0.25">
      <c r="A35" s="6" t="s">
        <v>50</v>
      </c>
      <c r="B35" s="7">
        <v>-6</v>
      </c>
      <c r="C35" s="7">
        <v>1</v>
      </c>
      <c r="D35" s="7">
        <v>5</v>
      </c>
      <c r="E35" s="7">
        <v>1</v>
      </c>
      <c r="F35" s="7">
        <v>12</v>
      </c>
      <c r="G35" s="7">
        <v>1</v>
      </c>
      <c r="H35" s="7">
        <v>7</v>
      </c>
      <c r="I35" s="7">
        <v>-1</v>
      </c>
      <c r="J35" s="7">
        <v>1</v>
      </c>
      <c r="K35" s="7">
        <v>0</v>
      </c>
      <c r="L35" s="7">
        <v>-27</v>
      </c>
      <c r="M35" s="7">
        <v>-14</v>
      </c>
      <c r="O35" s="7">
        <v>81</v>
      </c>
      <c r="P35" s="7">
        <v>2</v>
      </c>
      <c r="Q35" s="7">
        <v>-1</v>
      </c>
      <c r="R35" s="7">
        <v>21</v>
      </c>
      <c r="S35" s="7">
        <v>-27</v>
      </c>
    </row>
    <row r="36" spans="1:19" ht="12.45" customHeight="1" x14ac:dyDescent="0.25">
      <c r="A36" s="6" t="s">
        <v>51</v>
      </c>
      <c r="B36" s="13">
        <v>-11</v>
      </c>
      <c r="C36" s="13">
        <v>-12</v>
      </c>
      <c r="D36" s="13">
        <v>2</v>
      </c>
      <c r="E36" s="13">
        <v>3</v>
      </c>
      <c r="F36" s="13">
        <v>2</v>
      </c>
      <c r="G36" s="13">
        <v>1</v>
      </c>
      <c r="H36" s="13">
        <v>9</v>
      </c>
      <c r="I36" s="13">
        <v>27</v>
      </c>
      <c r="J36" s="13">
        <v>23</v>
      </c>
      <c r="K36" s="13">
        <v>24</v>
      </c>
      <c r="L36" s="13">
        <v>9</v>
      </c>
      <c r="M36" s="13">
        <v>26</v>
      </c>
      <c r="O36" s="13">
        <v>52</v>
      </c>
      <c r="P36" s="13">
        <v>31</v>
      </c>
      <c r="Q36" s="13">
        <v>-7</v>
      </c>
      <c r="R36" s="13">
        <v>16</v>
      </c>
      <c r="S36" s="13">
        <v>83</v>
      </c>
    </row>
    <row r="37" spans="1:19" ht="12.45" customHeight="1" x14ac:dyDescent="0.25">
      <c r="A37" s="5" t="s">
        <v>52</v>
      </c>
      <c r="B37" s="15">
        <f t="shared" ref="B37:M37" si="5">B30+SUM(B32:B36)</f>
        <v>337</v>
      </c>
      <c r="C37" s="15">
        <f t="shared" si="5"/>
        <v>391</v>
      </c>
      <c r="D37" s="15">
        <f t="shared" si="5"/>
        <v>278</v>
      </c>
      <c r="E37" s="15">
        <f t="shared" si="5"/>
        <v>312</v>
      </c>
      <c r="F37" s="15">
        <f t="shared" si="5"/>
        <v>341</v>
      </c>
      <c r="G37" s="15">
        <f t="shared" si="5"/>
        <v>356</v>
      </c>
      <c r="H37" s="15">
        <f t="shared" si="5"/>
        <v>440</v>
      </c>
      <c r="I37" s="15">
        <f t="shared" si="5"/>
        <v>488</v>
      </c>
      <c r="J37" s="15">
        <f t="shared" si="5"/>
        <v>548</v>
      </c>
      <c r="K37" s="15">
        <f t="shared" si="5"/>
        <v>529</v>
      </c>
      <c r="L37" s="15">
        <f t="shared" si="5"/>
        <v>580</v>
      </c>
      <c r="M37" s="15">
        <f t="shared" si="5"/>
        <v>677</v>
      </c>
      <c r="N37" s="19"/>
      <c r="O37" s="15">
        <f>O30+SUM(O32:O36)</f>
        <v>1534</v>
      </c>
      <c r="P37" s="15">
        <f>P30+SUM(P32:P36)</f>
        <v>1475</v>
      </c>
      <c r="Q37" s="15">
        <f>Q30+SUM(Q32:Q36)</f>
        <v>1401</v>
      </c>
      <c r="R37" s="15">
        <f>R30+SUM(R32:R36)</f>
        <v>1449</v>
      </c>
      <c r="S37" s="15">
        <f>S30+SUM(S32:S36)</f>
        <v>2145</v>
      </c>
    </row>
    <row r="38" spans="1:19" ht="12.45" customHeight="1" x14ac:dyDescent="0.25">
      <c r="A38" s="6" t="s">
        <v>53</v>
      </c>
      <c r="B38" s="13">
        <v>70</v>
      </c>
      <c r="C38" s="13">
        <v>97</v>
      </c>
      <c r="D38" s="13">
        <v>81</v>
      </c>
      <c r="E38" s="13">
        <v>79</v>
      </c>
      <c r="F38" s="13">
        <v>119</v>
      </c>
      <c r="G38" s="13">
        <v>51</v>
      </c>
      <c r="H38" s="13">
        <v>85</v>
      </c>
      <c r="I38" s="13">
        <v>93</v>
      </c>
      <c r="J38" s="13">
        <v>96</v>
      </c>
      <c r="K38" s="13">
        <v>106</v>
      </c>
      <c r="L38" s="13">
        <v>61</v>
      </c>
      <c r="M38" s="13">
        <v>158</v>
      </c>
      <c r="O38" s="13">
        <v>347</v>
      </c>
      <c r="P38" s="13">
        <v>352</v>
      </c>
      <c r="Q38" s="13">
        <v>344</v>
      </c>
      <c r="R38" s="13">
        <v>334</v>
      </c>
      <c r="S38" s="13">
        <v>358</v>
      </c>
    </row>
    <row r="39" spans="1:19" ht="13.2" customHeight="1" x14ac:dyDescent="0.25">
      <c r="A39" s="5" t="s">
        <v>54</v>
      </c>
      <c r="B39" s="15">
        <f t="shared" ref="B39:M39" si="6">B37-B38</f>
        <v>267</v>
      </c>
      <c r="C39" s="15">
        <f t="shared" si="6"/>
        <v>294</v>
      </c>
      <c r="D39" s="15">
        <f t="shared" si="6"/>
        <v>197</v>
      </c>
      <c r="E39" s="15">
        <f t="shared" si="6"/>
        <v>233</v>
      </c>
      <c r="F39" s="15">
        <f t="shared" si="6"/>
        <v>222</v>
      </c>
      <c r="G39" s="15">
        <f t="shared" si="6"/>
        <v>305</v>
      </c>
      <c r="H39" s="15">
        <f t="shared" si="6"/>
        <v>355</v>
      </c>
      <c r="I39" s="15">
        <f t="shared" si="6"/>
        <v>395</v>
      </c>
      <c r="J39" s="15">
        <f t="shared" si="6"/>
        <v>452</v>
      </c>
      <c r="K39" s="15">
        <f t="shared" si="6"/>
        <v>423</v>
      </c>
      <c r="L39" s="15">
        <f t="shared" si="6"/>
        <v>519</v>
      </c>
      <c r="M39" s="15">
        <f t="shared" si="6"/>
        <v>519</v>
      </c>
      <c r="O39" s="15">
        <f>O37-O38</f>
        <v>1187</v>
      </c>
      <c r="P39" s="15">
        <f>P37-P38</f>
        <v>1123</v>
      </c>
      <c r="Q39" s="15">
        <f>Q37-Q38</f>
        <v>1057</v>
      </c>
      <c r="R39" s="15">
        <f>R37-R38</f>
        <v>1115</v>
      </c>
      <c r="S39" s="15">
        <f>S37-S38</f>
        <v>1787</v>
      </c>
    </row>
    <row r="40" spans="1:19" ht="13.2" customHeight="1" x14ac:dyDescent="0.25">
      <c r="A40" s="6" t="s">
        <v>55</v>
      </c>
      <c r="B40" s="7">
        <v>0</v>
      </c>
      <c r="C40" s="13">
        <v>0</v>
      </c>
      <c r="D40" s="13">
        <v>0</v>
      </c>
      <c r="E40" s="13">
        <v>1</v>
      </c>
      <c r="F40" s="13">
        <v>0</v>
      </c>
      <c r="G40" s="13">
        <v>1</v>
      </c>
      <c r="H40" s="13">
        <v>0</v>
      </c>
      <c r="I40" s="13">
        <v>0</v>
      </c>
      <c r="J40" s="13">
        <v>0</v>
      </c>
      <c r="K40" s="13">
        <v>0</v>
      </c>
      <c r="L40" s="13">
        <v>0</v>
      </c>
      <c r="M40" s="13">
        <v>0</v>
      </c>
      <c r="O40" s="13">
        <v>0</v>
      </c>
      <c r="P40" s="13">
        <v>2</v>
      </c>
      <c r="Q40" s="13">
        <v>2</v>
      </c>
      <c r="R40" s="13">
        <v>2</v>
      </c>
      <c r="S40" s="13">
        <v>1</v>
      </c>
    </row>
    <row r="41" spans="1:19" ht="13.2" customHeight="1" x14ac:dyDescent="0.25">
      <c r="A41" s="5" t="s">
        <v>56</v>
      </c>
      <c r="B41" s="20">
        <f>B37-B38</f>
        <v>267</v>
      </c>
      <c r="C41" s="11">
        <f>C37-C38</f>
        <v>294</v>
      </c>
      <c r="D41" s="11">
        <f>D37-D38</f>
        <v>197</v>
      </c>
      <c r="E41" s="11">
        <f t="shared" ref="E41:M41" si="7">E40+E39</f>
        <v>234</v>
      </c>
      <c r="F41" s="11">
        <f t="shared" si="7"/>
        <v>222</v>
      </c>
      <c r="G41" s="11">
        <f t="shared" si="7"/>
        <v>306</v>
      </c>
      <c r="H41" s="11">
        <f t="shared" si="7"/>
        <v>355</v>
      </c>
      <c r="I41" s="11">
        <f t="shared" si="7"/>
        <v>395</v>
      </c>
      <c r="J41" s="11">
        <f t="shared" si="7"/>
        <v>452</v>
      </c>
      <c r="K41" s="11">
        <f t="shared" si="7"/>
        <v>423</v>
      </c>
      <c r="L41" s="11">
        <f t="shared" si="7"/>
        <v>519</v>
      </c>
      <c r="M41" s="11">
        <f t="shared" si="7"/>
        <v>519</v>
      </c>
      <c r="O41" s="11">
        <f>O40+O39</f>
        <v>1187</v>
      </c>
      <c r="P41" s="11">
        <f>P40+P39</f>
        <v>1125</v>
      </c>
      <c r="Q41" s="11">
        <f>Q40+Q39</f>
        <v>1059</v>
      </c>
      <c r="R41" s="11">
        <f>R40+R39</f>
        <v>1117</v>
      </c>
      <c r="S41" s="11">
        <f>S40+S39</f>
        <v>1788</v>
      </c>
    </row>
    <row r="42" spans="1:19" ht="4.2" customHeight="1" x14ac:dyDescent="0.25">
      <c r="B42" s="29"/>
      <c r="C42" s="29"/>
      <c r="D42" s="29"/>
      <c r="E42" s="29"/>
      <c r="F42" s="29"/>
      <c r="G42" s="29"/>
      <c r="H42" s="29"/>
      <c r="I42" s="29"/>
      <c r="J42" s="29"/>
      <c r="K42" s="29"/>
      <c r="L42" s="29"/>
      <c r="M42" s="29"/>
      <c r="O42" s="29"/>
      <c r="P42" s="29"/>
      <c r="Q42" s="29"/>
      <c r="R42" s="29"/>
      <c r="S42" s="29"/>
    </row>
    <row r="43" spans="1:19" ht="12.45" customHeight="1" x14ac:dyDescent="0.25">
      <c r="A43" s="6" t="s">
        <v>57</v>
      </c>
      <c r="B43" s="18">
        <v>0.207715133531157</v>
      </c>
      <c r="C43" s="18">
        <v>0.248081841432225</v>
      </c>
      <c r="D43" s="18">
        <v>0.29136690647482</v>
      </c>
      <c r="E43" s="18">
        <v>0.25320512820512803</v>
      </c>
      <c r="F43" s="18">
        <v>0.34897360703812302</v>
      </c>
      <c r="G43" s="18">
        <v>0.14325842696629201</v>
      </c>
      <c r="H43" s="18">
        <v>0.19318181818181801</v>
      </c>
      <c r="I43" s="18">
        <v>0.19057377049180299</v>
      </c>
      <c r="J43" s="18">
        <v>0.17518248175182499</v>
      </c>
      <c r="K43" s="18">
        <v>0.200378071833648</v>
      </c>
      <c r="L43" s="18">
        <v>0.10517241379310301</v>
      </c>
      <c r="M43" s="18">
        <v>0.23425855199985399</v>
      </c>
      <c r="O43" s="18">
        <v>0.22620599739243799</v>
      </c>
      <c r="P43" s="18">
        <v>0.23864406779660999</v>
      </c>
      <c r="Q43" s="18">
        <v>0.245538900785153</v>
      </c>
      <c r="R43" s="18">
        <v>0.23050379572118701</v>
      </c>
      <c r="S43" s="18">
        <v>0.16689976689976699</v>
      </c>
    </row>
    <row r="44" spans="1:19" ht="4.2" customHeight="1" x14ac:dyDescent="0.25"/>
    <row r="45" spans="1:19" ht="12.45" customHeight="1" x14ac:dyDescent="0.25">
      <c r="A45" s="5" t="s">
        <v>58</v>
      </c>
    </row>
    <row r="46" spans="1:19" ht="12.45" customHeight="1" x14ac:dyDescent="0.25">
      <c r="A46" s="6" t="s">
        <v>59</v>
      </c>
      <c r="B46" s="21">
        <v>0.54092382495948099</v>
      </c>
      <c r="C46" s="21">
        <v>0.59502125075895596</v>
      </c>
      <c r="D46" s="22">
        <v>0.35779150018161998</v>
      </c>
      <c r="E46" s="22">
        <v>0.40421489030920699</v>
      </c>
      <c r="F46" s="22">
        <v>0.38341968911917101</v>
      </c>
      <c r="G46" s="22">
        <v>0.52849740932642497</v>
      </c>
      <c r="H46" s="22">
        <v>0.61238571675004305</v>
      </c>
      <c r="I46" s="22">
        <v>0.681063266103906</v>
      </c>
      <c r="J46" s="22">
        <v>0.78068170968332795</v>
      </c>
      <c r="K46" s="22">
        <v>0.73059831090562799</v>
      </c>
      <c r="L46" s="22">
        <v>0.90026019080659103</v>
      </c>
      <c r="M46" s="22">
        <v>0.90781878607661304</v>
      </c>
      <c r="O46" s="22">
        <v>2.3500296970896901</v>
      </c>
      <c r="P46" s="22">
        <v>2.2594898574010802</v>
      </c>
      <c r="Q46" s="22">
        <v>2.08300550747443</v>
      </c>
      <c r="R46" s="22">
        <v>1.9285220994475101</v>
      </c>
      <c r="S46" s="22">
        <v>3.0902177670238502</v>
      </c>
    </row>
    <row r="47" spans="1:19" ht="4.2" customHeight="1" x14ac:dyDescent="0.25"/>
    <row r="48" spans="1:19" ht="12.45" customHeight="1" x14ac:dyDescent="0.25">
      <c r="A48" s="5" t="s">
        <v>60</v>
      </c>
    </row>
    <row r="49" spans="1:19" ht="12.45" customHeight="1" x14ac:dyDescent="0.25">
      <c r="A49" s="6" t="s">
        <v>61</v>
      </c>
      <c r="B49" s="23">
        <v>493.6</v>
      </c>
      <c r="C49" s="23">
        <v>494.1</v>
      </c>
      <c r="D49" s="23">
        <v>550.6</v>
      </c>
      <c r="E49" s="23">
        <v>578.9</v>
      </c>
      <c r="F49" s="23">
        <v>579</v>
      </c>
      <c r="G49" s="23">
        <v>579</v>
      </c>
      <c r="H49" s="23">
        <v>579.70000000000005</v>
      </c>
      <c r="I49" s="23">
        <v>579.97548782749504</v>
      </c>
      <c r="J49" s="23">
        <v>578.98115761332099</v>
      </c>
      <c r="K49" s="23">
        <v>578.97752251255804</v>
      </c>
      <c r="L49" s="23">
        <v>576.5</v>
      </c>
      <c r="M49" s="23">
        <v>571.70000000000005</v>
      </c>
      <c r="O49" s="23">
        <v>505.1</v>
      </c>
      <c r="P49" s="23">
        <v>497.9</v>
      </c>
      <c r="Q49" s="23">
        <v>508.4</v>
      </c>
      <c r="R49" s="23">
        <v>579.20000000000005</v>
      </c>
      <c r="S49" s="23">
        <v>578.6</v>
      </c>
    </row>
    <row r="50" spans="1:19" ht="10.8" customHeight="1" x14ac:dyDescent="0.25"/>
    <row r="51" spans="1:19" ht="10.8" customHeight="1" x14ac:dyDescent="0.25">
      <c r="A51" s="6" t="s">
        <v>62</v>
      </c>
      <c r="B51" s="24">
        <v>0.22</v>
      </c>
      <c r="C51" s="24">
        <v>0.22</v>
      </c>
      <c r="D51" s="24">
        <v>0.22</v>
      </c>
      <c r="E51" s="24">
        <v>0.22</v>
      </c>
      <c r="F51" s="24">
        <v>0.24</v>
      </c>
      <c r="G51" s="24">
        <v>0.24</v>
      </c>
      <c r="H51" s="24">
        <v>0.24</v>
      </c>
      <c r="I51" s="24">
        <v>0.24</v>
      </c>
      <c r="J51" s="24">
        <v>0.27</v>
      </c>
      <c r="K51" s="24">
        <v>0.27</v>
      </c>
      <c r="L51" s="24">
        <v>0.27</v>
      </c>
      <c r="M51" s="24">
        <v>0.27</v>
      </c>
      <c r="O51" s="24">
        <v>0.70333333333333303</v>
      </c>
      <c r="P51" s="24">
        <v>0.78</v>
      </c>
      <c r="Q51" s="24">
        <v>0.86</v>
      </c>
      <c r="R51" s="24">
        <v>0.94</v>
      </c>
      <c r="S51" s="24">
        <v>1.05</v>
      </c>
    </row>
    <row r="52" spans="1:19" ht="4.2" customHeight="1" x14ac:dyDescent="0.25"/>
    <row r="53" spans="1:19" ht="15.45" customHeight="1" x14ac:dyDescent="0.25">
      <c r="A53" s="62" t="s">
        <v>63</v>
      </c>
      <c r="B53" s="63"/>
      <c r="C53" s="63"/>
      <c r="D53" s="63"/>
      <c r="E53" s="63"/>
      <c r="F53" s="63"/>
      <c r="G53" s="63"/>
      <c r="H53" s="63"/>
      <c r="I53" s="63"/>
      <c r="J53" s="63"/>
      <c r="K53" s="63"/>
      <c r="L53" s="63"/>
      <c r="M53" s="63"/>
    </row>
    <row r="54" spans="1:19" ht="15" customHeight="1" x14ac:dyDescent="0.25">
      <c r="A54" s="62" t="s">
        <v>64</v>
      </c>
      <c r="B54" s="63"/>
      <c r="C54" s="63"/>
      <c r="D54" s="63"/>
      <c r="E54" s="63"/>
      <c r="F54" s="63"/>
      <c r="G54" s="63"/>
      <c r="H54" s="63"/>
      <c r="I54" s="63"/>
      <c r="J54" s="63"/>
      <c r="K54" s="63"/>
      <c r="L54" s="63"/>
      <c r="M54" s="63"/>
    </row>
    <row r="55" spans="1:19" ht="24" customHeight="1" x14ac:dyDescent="0.25">
      <c r="A55" s="62" t="s">
        <v>65</v>
      </c>
      <c r="B55" s="63"/>
      <c r="C55" s="63"/>
      <c r="D55" s="63"/>
      <c r="E55" s="63"/>
      <c r="F55" s="63"/>
      <c r="G55" s="63"/>
      <c r="H55" s="63"/>
      <c r="I55" s="63"/>
      <c r="J55" s="63"/>
      <c r="K55" s="63"/>
      <c r="L55" s="63"/>
      <c r="M55" s="63"/>
    </row>
    <row r="56" spans="1:19" ht="37.049999999999997" customHeight="1" x14ac:dyDescent="0.25">
      <c r="A56" s="62" t="s">
        <v>66</v>
      </c>
      <c r="B56" s="63"/>
      <c r="C56" s="63"/>
      <c r="D56" s="63"/>
      <c r="E56" s="63"/>
      <c r="F56" s="63"/>
      <c r="G56" s="63"/>
      <c r="H56" s="63"/>
      <c r="I56" s="63"/>
      <c r="J56" s="63"/>
      <c r="K56" s="63"/>
      <c r="L56" s="63"/>
      <c r="M56" s="63"/>
    </row>
    <row r="57" spans="1:19" ht="15.45" customHeight="1" x14ac:dyDescent="0.25">
      <c r="A57" s="62" t="s">
        <v>67</v>
      </c>
      <c r="B57" s="63"/>
      <c r="C57" s="63"/>
      <c r="D57" s="63"/>
      <c r="E57" s="63"/>
      <c r="F57" s="63"/>
      <c r="G57" s="63"/>
      <c r="H57" s="63"/>
      <c r="I57" s="63"/>
      <c r="J57" s="63"/>
      <c r="K57" s="63"/>
      <c r="L57" s="63"/>
      <c r="M57" s="63"/>
    </row>
    <row r="58" spans="1:19" ht="25.5" customHeight="1" x14ac:dyDescent="0.25">
      <c r="A58" s="62" t="s">
        <v>68</v>
      </c>
      <c r="B58" s="63"/>
      <c r="C58" s="63"/>
      <c r="D58" s="63"/>
      <c r="E58" s="63"/>
      <c r="F58" s="63"/>
      <c r="G58" s="63"/>
      <c r="H58" s="63"/>
      <c r="I58" s="63"/>
      <c r="J58" s="63"/>
      <c r="K58" s="63"/>
      <c r="L58" s="63"/>
      <c r="M58" s="63"/>
    </row>
    <row r="59" spans="1:19" ht="19.95" customHeight="1" x14ac:dyDescent="0.25">
      <c r="A59" s="62"/>
      <c r="B59" s="63"/>
      <c r="C59" s="63"/>
      <c r="D59" s="63"/>
      <c r="E59" s="63"/>
      <c r="F59" s="63"/>
      <c r="G59" s="63"/>
      <c r="H59" s="63"/>
      <c r="I59" s="63"/>
      <c r="J59" s="63"/>
      <c r="K59" s="63"/>
      <c r="L59" s="63"/>
      <c r="M59" s="63"/>
    </row>
  </sheetData>
  <mergeCells count="8">
    <mergeCell ref="A59:M59"/>
    <mergeCell ref="A57:M57"/>
    <mergeCell ref="A58:M58"/>
    <mergeCell ref="A2:M2"/>
    <mergeCell ref="A55:M55"/>
    <mergeCell ref="A56:M56"/>
    <mergeCell ref="A54:M54"/>
    <mergeCell ref="A53:M53"/>
  </mergeCells>
  <pageMargins left="0.75" right="0.75" top="1" bottom="1" header="0.5" footer="0.5"/>
  <pageSetup scale="63" orientation="portrait" r:id="rId1"/>
  <headerFooter>
    <oddFooter>&amp;C_x000D_&amp;1#&amp;"Aptos"&amp;12&amp;K000000 Nasdaq Confidential - Personal Data: Minimize Distribution and Secure Personal Data per Privacy Policy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54"/>
  <sheetViews>
    <sheetView tabSelected="1" zoomScale="115" zoomScaleNormal="115" workbookViewId="0">
      <pane xSplit="1" ySplit="4" topLeftCell="B5" activePane="bottomRight" state="frozen"/>
      <selection activeCell="I7" sqref="I7"/>
      <selection pane="topRight" activeCell="I7" sqref="I7"/>
      <selection pane="bottomLeft" activeCell="I7" sqref="I7"/>
      <selection pane="bottomRight" activeCell="I7" sqref="I7"/>
    </sheetView>
  </sheetViews>
  <sheetFormatPr defaultColWidth="13.109375" defaultRowHeight="13.2" x14ac:dyDescent="0.25"/>
  <cols>
    <col min="1" max="1" width="43.44140625" customWidth="1"/>
    <col min="2" max="4" width="6.88671875" hidden="1" customWidth="1"/>
    <col min="5" max="13" width="6.88671875" customWidth="1"/>
    <col min="14" max="14" width="2.21875" customWidth="1"/>
    <col min="15" max="19" width="7.21875" customWidth="1"/>
  </cols>
  <sheetData>
    <row r="1" spans="1:19" ht="19.2" customHeight="1" x14ac:dyDescent="0.3">
      <c r="A1" s="1" t="s">
        <v>0</v>
      </c>
    </row>
    <row r="2" spans="1:19" ht="19.2" customHeight="1" x14ac:dyDescent="0.3">
      <c r="A2" s="64" t="s">
        <v>69</v>
      </c>
      <c r="B2" s="63"/>
      <c r="C2" s="63"/>
      <c r="D2" s="63"/>
      <c r="E2" s="63"/>
      <c r="F2" s="63"/>
      <c r="G2" s="63"/>
      <c r="H2" s="63"/>
      <c r="I2" s="63"/>
      <c r="J2" s="63"/>
      <c r="K2" s="63"/>
      <c r="L2" s="63"/>
      <c r="M2" s="63"/>
      <c r="N2" s="63"/>
      <c r="O2" s="63"/>
      <c r="P2" s="63"/>
      <c r="Q2" s="63"/>
    </row>
    <row r="3" spans="1:19" ht="15" customHeight="1" x14ac:dyDescent="0.25">
      <c r="A3" s="30" t="s">
        <v>2</v>
      </c>
      <c r="B3" s="39"/>
      <c r="C3" s="39"/>
      <c r="D3" s="39"/>
      <c r="E3" s="39"/>
      <c r="F3" s="39"/>
      <c r="G3" s="39"/>
      <c r="H3" s="39"/>
      <c r="I3" s="39"/>
      <c r="J3" s="39"/>
      <c r="K3" s="39"/>
      <c r="L3" s="39"/>
      <c r="M3" s="39"/>
      <c r="N3" s="39"/>
      <c r="O3" s="39"/>
      <c r="P3" s="39"/>
      <c r="Q3" s="39"/>
      <c r="R3" s="39"/>
      <c r="S3" s="39"/>
    </row>
    <row r="4" spans="1:19" ht="16.649999999999999" customHeight="1" x14ac:dyDescent="0.25">
      <c r="B4" s="3" t="s">
        <v>3</v>
      </c>
      <c r="C4" s="3" t="s">
        <v>4</v>
      </c>
      <c r="D4" s="3" t="s">
        <v>5</v>
      </c>
      <c r="E4" s="3" t="s">
        <v>6</v>
      </c>
      <c r="F4" s="3" t="s">
        <v>7</v>
      </c>
      <c r="G4" s="3" t="s">
        <v>8</v>
      </c>
      <c r="H4" s="3" t="s">
        <v>9</v>
      </c>
      <c r="I4" s="3" t="s">
        <v>10</v>
      </c>
      <c r="J4" s="3" t="s">
        <v>11</v>
      </c>
      <c r="K4" s="3" t="s">
        <v>12</v>
      </c>
      <c r="L4" s="3" t="s">
        <v>13</v>
      </c>
      <c r="M4" s="3" t="s">
        <v>14</v>
      </c>
      <c r="O4" s="4" t="s">
        <v>15</v>
      </c>
      <c r="P4" s="4" t="s">
        <v>16</v>
      </c>
      <c r="Q4" s="4" t="s">
        <v>17</v>
      </c>
      <c r="R4" s="4" t="s">
        <v>18</v>
      </c>
      <c r="S4" s="4" t="s">
        <v>19</v>
      </c>
    </row>
    <row r="5" spans="1:19" ht="13.2" customHeight="1" x14ac:dyDescent="0.25">
      <c r="A5" s="5" t="s">
        <v>20</v>
      </c>
    </row>
    <row r="6" spans="1:19" ht="13.2" customHeight="1" x14ac:dyDescent="0.25">
      <c r="A6" s="6" t="s">
        <v>21</v>
      </c>
      <c r="B6" s="7">
        <v>187</v>
      </c>
      <c r="C6" s="7">
        <v>188</v>
      </c>
      <c r="D6" s="7">
        <v>189</v>
      </c>
      <c r="E6" s="8">
        <v>186</v>
      </c>
      <c r="F6" s="8">
        <v>187</v>
      </c>
      <c r="G6" s="8">
        <v>190</v>
      </c>
      <c r="H6" s="8">
        <v>192</v>
      </c>
      <c r="I6" s="8">
        <v>192</v>
      </c>
      <c r="J6" s="8">
        <v>198</v>
      </c>
      <c r="K6" s="8">
        <v>204</v>
      </c>
      <c r="L6" s="8">
        <v>211</v>
      </c>
      <c r="M6" s="8">
        <v>214</v>
      </c>
      <c r="O6" s="8">
        <v>678</v>
      </c>
      <c r="P6" s="8">
        <v>727</v>
      </c>
      <c r="Q6" s="8">
        <v>749</v>
      </c>
      <c r="R6" s="8">
        <v>754</v>
      </c>
      <c r="S6" s="8">
        <v>804</v>
      </c>
    </row>
    <row r="7" spans="1:19" ht="13.2" customHeight="1" x14ac:dyDescent="0.25">
      <c r="A7" s="6" t="s">
        <v>22</v>
      </c>
      <c r="B7" s="7">
        <v>129</v>
      </c>
      <c r="C7" s="7">
        <v>144</v>
      </c>
      <c r="D7" s="7">
        <v>146</v>
      </c>
      <c r="E7" s="7">
        <v>168</v>
      </c>
      <c r="F7" s="7">
        <v>167</v>
      </c>
      <c r="G7" s="7">
        <v>182</v>
      </c>
      <c r="H7" s="7">
        <v>188</v>
      </c>
      <c r="I7" s="7">
        <v>193</v>
      </c>
      <c r="J7" s="7">
        <v>196</v>
      </c>
      <c r="K7" s="7">
        <v>206</v>
      </c>
      <c r="L7" s="7">
        <v>232</v>
      </c>
      <c r="M7" s="7">
        <v>220</v>
      </c>
      <c r="O7" s="7">
        <v>459</v>
      </c>
      <c r="P7" s="7">
        <v>486</v>
      </c>
      <c r="Q7" s="7">
        <v>528</v>
      </c>
      <c r="R7" s="7">
        <v>706</v>
      </c>
      <c r="S7" s="7">
        <v>827</v>
      </c>
    </row>
    <row r="8" spans="1:19" ht="13.2" customHeight="1" x14ac:dyDescent="0.25">
      <c r="A8" s="6" t="s">
        <v>23</v>
      </c>
      <c r="B8" s="7">
        <v>115</v>
      </c>
      <c r="C8" s="7">
        <v>117</v>
      </c>
      <c r="D8" s="7">
        <v>119</v>
      </c>
      <c r="E8" s="7">
        <v>118</v>
      </c>
      <c r="F8" s="7">
        <v>120</v>
      </c>
      <c r="G8" s="7">
        <v>122</v>
      </c>
      <c r="H8" s="7">
        <v>124</v>
      </c>
      <c r="I8" s="7">
        <v>123</v>
      </c>
      <c r="J8" s="7">
        <v>126</v>
      </c>
      <c r="K8" s="7">
        <v>128</v>
      </c>
      <c r="L8" s="7">
        <v>129</v>
      </c>
      <c r="M8" s="7">
        <v>131</v>
      </c>
      <c r="O8" s="7">
        <v>410</v>
      </c>
      <c r="P8" s="7">
        <v>445</v>
      </c>
      <c r="Q8" s="7">
        <v>467</v>
      </c>
      <c r="R8" s="7">
        <v>485</v>
      </c>
      <c r="S8" s="7">
        <v>506</v>
      </c>
    </row>
    <row r="9" spans="1:19" ht="13.2" customHeight="1" x14ac:dyDescent="0.25">
      <c r="A9" s="5" t="s">
        <v>24</v>
      </c>
      <c r="B9" s="9">
        <f t="shared" ref="B9:M9" si="0">SUM(B6:B8)</f>
        <v>431</v>
      </c>
      <c r="C9" s="9">
        <f t="shared" si="0"/>
        <v>449</v>
      </c>
      <c r="D9" s="9">
        <f t="shared" si="0"/>
        <v>454</v>
      </c>
      <c r="E9" s="9">
        <f t="shared" si="0"/>
        <v>472</v>
      </c>
      <c r="F9" s="9">
        <f t="shared" si="0"/>
        <v>474</v>
      </c>
      <c r="G9" s="9">
        <f t="shared" si="0"/>
        <v>494</v>
      </c>
      <c r="H9" s="9">
        <f t="shared" si="0"/>
        <v>504</v>
      </c>
      <c r="I9" s="9">
        <f t="shared" si="0"/>
        <v>508</v>
      </c>
      <c r="J9" s="9">
        <f t="shared" si="0"/>
        <v>520</v>
      </c>
      <c r="K9" s="9">
        <f t="shared" si="0"/>
        <v>538</v>
      </c>
      <c r="L9" s="9">
        <f t="shared" si="0"/>
        <v>572</v>
      </c>
      <c r="M9" s="9">
        <f t="shared" si="0"/>
        <v>565</v>
      </c>
      <c r="O9" s="9">
        <v>1547</v>
      </c>
      <c r="P9" s="9">
        <v>1658</v>
      </c>
      <c r="Q9" s="9">
        <v>1744</v>
      </c>
      <c r="R9" s="9">
        <v>1945</v>
      </c>
      <c r="S9" s="9">
        <v>2137</v>
      </c>
    </row>
    <row r="10" spans="1:19" ht="13.2" customHeight="1" x14ac:dyDescent="0.25">
      <c r="A10" s="6" t="s">
        <v>25</v>
      </c>
      <c r="E10" s="7">
        <v>64</v>
      </c>
      <c r="F10" s="7">
        <v>67</v>
      </c>
      <c r="G10" s="7">
        <v>69</v>
      </c>
      <c r="H10" s="7">
        <v>73</v>
      </c>
      <c r="I10" s="7">
        <v>77</v>
      </c>
      <c r="J10" s="7">
        <v>81</v>
      </c>
      <c r="K10" s="7">
        <v>84</v>
      </c>
      <c r="L10" s="7">
        <v>91</v>
      </c>
      <c r="M10" s="7">
        <v>93</v>
      </c>
      <c r="O10" s="7">
        <v>104</v>
      </c>
      <c r="P10" s="7">
        <v>176</v>
      </c>
      <c r="Q10" s="7">
        <v>223</v>
      </c>
      <c r="R10" s="7">
        <v>273</v>
      </c>
      <c r="S10" s="7">
        <v>331</v>
      </c>
    </row>
    <row r="11" spans="1:19" ht="13.2" customHeight="1" x14ac:dyDescent="0.25">
      <c r="A11" s="6" t="s">
        <v>26</v>
      </c>
      <c r="B11" s="7">
        <v>35</v>
      </c>
      <c r="C11" s="7">
        <v>35</v>
      </c>
      <c r="D11" s="7">
        <v>110</v>
      </c>
      <c r="E11" s="7">
        <v>90</v>
      </c>
      <c r="F11" s="7">
        <v>95</v>
      </c>
      <c r="G11" s="7">
        <v>102</v>
      </c>
      <c r="H11" s="7">
        <v>98</v>
      </c>
      <c r="I11" s="7">
        <v>101</v>
      </c>
      <c r="J11" s="7">
        <v>104</v>
      </c>
      <c r="K11" s="7">
        <v>109</v>
      </c>
      <c r="L11" s="7">
        <v>113</v>
      </c>
      <c r="M11" s="7">
        <v>118</v>
      </c>
      <c r="O11" s="7">
        <v>127</v>
      </c>
      <c r="P11" s="7">
        <v>130</v>
      </c>
      <c r="Q11" s="7">
        <v>212</v>
      </c>
      <c r="R11" s="7">
        <v>386</v>
      </c>
      <c r="S11" s="7">
        <v>428</v>
      </c>
    </row>
    <row r="12" spans="1:19" ht="13.2" customHeight="1" x14ac:dyDescent="0.25">
      <c r="A12" s="6" t="s">
        <v>27</v>
      </c>
      <c r="B12" s="7">
        <v>146</v>
      </c>
      <c r="C12" s="7">
        <v>145</v>
      </c>
      <c r="D12" s="7">
        <v>229</v>
      </c>
      <c r="E12" s="7">
        <v>238</v>
      </c>
      <c r="F12" s="7">
        <v>258</v>
      </c>
      <c r="G12" s="7">
        <v>234</v>
      </c>
      <c r="H12" s="7">
        <v>267</v>
      </c>
      <c r="I12" s="7">
        <v>254</v>
      </c>
      <c r="J12" s="7">
        <v>279</v>
      </c>
      <c r="K12" s="7">
        <v>264</v>
      </c>
      <c r="L12" s="7">
        <v>294</v>
      </c>
      <c r="M12" s="7">
        <v>306</v>
      </c>
      <c r="O12" s="7">
        <v>541</v>
      </c>
      <c r="P12" s="7">
        <v>558</v>
      </c>
      <c r="Q12" s="7">
        <v>664</v>
      </c>
      <c r="R12" s="7">
        <v>996</v>
      </c>
      <c r="S12" s="7">
        <v>1091</v>
      </c>
    </row>
    <row r="13" spans="1:19" ht="13.2" customHeight="1" x14ac:dyDescent="0.25">
      <c r="A13" s="5" t="s">
        <v>28</v>
      </c>
      <c r="E13" s="9">
        <f t="shared" ref="E13:M13" si="1">E12+E11+E10</f>
        <v>392</v>
      </c>
      <c r="F13" s="9">
        <f t="shared" si="1"/>
        <v>420</v>
      </c>
      <c r="G13" s="9">
        <f t="shared" si="1"/>
        <v>405</v>
      </c>
      <c r="H13" s="9">
        <f t="shared" si="1"/>
        <v>438</v>
      </c>
      <c r="I13" s="9">
        <f t="shared" si="1"/>
        <v>432</v>
      </c>
      <c r="J13" s="9">
        <f t="shared" si="1"/>
        <v>464</v>
      </c>
      <c r="K13" s="9">
        <f t="shared" si="1"/>
        <v>457</v>
      </c>
      <c r="L13" s="9">
        <f t="shared" si="1"/>
        <v>498</v>
      </c>
      <c r="M13" s="9">
        <f t="shared" si="1"/>
        <v>517</v>
      </c>
      <c r="O13" s="9">
        <f>O12+O11+O10</f>
        <v>772</v>
      </c>
      <c r="P13" s="9">
        <f>P12+P11+P10</f>
        <v>864</v>
      </c>
      <c r="Q13" s="9">
        <f>Q12+Q11+Q10</f>
        <v>1099</v>
      </c>
      <c r="R13" s="9">
        <f>R12+R11+R10</f>
        <v>1655</v>
      </c>
      <c r="S13" s="9">
        <f>S12+S11+S10</f>
        <v>1850</v>
      </c>
    </row>
    <row r="14" spans="1:19" ht="13.2" customHeight="1" x14ac:dyDescent="0.25">
      <c r="A14" s="5" t="s">
        <v>29</v>
      </c>
      <c r="B14" s="9">
        <v>242</v>
      </c>
      <c r="C14" s="9">
        <v>236</v>
      </c>
      <c r="D14" s="9">
        <v>247</v>
      </c>
      <c r="E14" s="9">
        <v>237</v>
      </c>
      <c r="F14" s="9">
        <v>250</v>
      </c>
      <c r="G14" s="9">
        <v>266</v>
      </c>
      <c r="H14" s="9">
        <v>268</v>
      </c>
      <c r="I14" s="9">
        <v>281</v>
      </c>
      <c r="J14" s="9">
        <v>306</v>
      </c>
      <c r="K14" s="9">
        <v>303</v>
      </c>
      <c r="L14" s="9">
        <v>311</v>
      </c>
      <c r="M14" s="9">
        <v>317</v>
      </c>
      <c r="O14" s="9">
        <v>1005</v>
      </c>
      <c r="P14" s="9">
        <v>988</v>
      </c>
      <c r="Q14" s="9">
        <v>987</v>
      </c>
      <c r="R14" s="9">
        <v>1020</v>
      </c>
      <c r="S14" s="9">
        <v>1201</v>
      </c>
    </row>
    <row r="15" spans="1:19" ht="13.2" customHeight="1" x14ac:dyDescent="0.25">
      <c r="A15" s="5" t="s">
        <v>30</v>
      </c>
      <c r="B15" s="9">
        <v>17</v>
      </c>
      <c r="C15" s="9">
        <v>17</v>
      </c>
      <c r="D15" s="9">
        <v>17</v>
      </c>
      <c r="E15" s="10">
        <v>16</v>
      </c>
      <c r="F15" s="10">
        <v>15</v>
      </c>
      <c r="G15" s="10">
        <v>15</v>
      </c>
      <c r="H15" s="10">
        <v>17</v>
      </c>
      <c r="I15" s="10">
        <v>16</v>
      </c>
      <c r="J15" s="10">
        <v>16</v>
      </c>
      <c r="K15" s="10">
        <v>17</v>
      </c>
      <c r="L15" s="10">
        <v>11</v>
      </c>
      <c r="M15" s="10">
        <v>8</v>
      </c>
      <c r="O15" s="10">
        <v>96</v>
      </c>
      <c r="P15" s="10">
        <v>72</v>
      </c>
      <c r="Q15" s="10">
        <v>65</v>
      </c>
      <c r="R15" s="10">
        <v>63</v>
      </c>
      <c r="S15" s="10">
        <v>61</v>
      </c>
    </row>
    <row r="16" spans="1:19" ht="13.2" customHeight="1" x14ac:dyDescent="0.25">
      <c r="A16" s="5" t="s">
        <v>31</v>
      </c>
      <c r="B16" s="31" t="e">
        <f>#REF!+B9+B11+B15</f>
        <v>#REF!</v>
      </c>
      <c r="C16" s="31" t="e">
        <f>#REF!+C9+C11+C15</f>
        <v>#REF!</v>
      </c>
      <c r="D16" s="31" t="e">
        <f>#REF!+D9+D11+D15</f>
        <v>#REF!</v>
      </c>
      <c r="E16" s="11">
        <f t="shared" ref="E16:M16" si="2">E15+E14+E13+E9</f>
        <v>1117</v>
      </c>
      <c r="F16" s="11">
        <f t="shared" si="2"/>
        <v>1159</v>
      </c>
      <c r="G16" s="11">
        <f t="shared" si="2"/>
        <v>1180</v>
      </c>
      <c r="H16" s="11">
        <f t="shared" si="2"/>
        <v>1227</v>
      </c>
      <c r="I16" s="11">
        <f t="shared" si="2"/>
        <v>1237</v>
      </c>
      <c r="J16" s="11">
        <f t="shared" si="2"/>
        <v>1306</v>
      </c>
      <c r="K16" s="11">
        <f t="shared" si="2"/>
        <v>1315</v>
      </c>
      <c r="L16" s="11">
        <f t="shared" si="2"/>
        <v>1392</v>
      </c>
      <c r="M16" s="11">
        <f t="shared" si="2"/>
        <v>1407</v>
      </c>
      <c r="O16" s="11">
        <v>3420</v>
      </c>
      <c r="P16" s="11">
        <v>3582</v>
      </c>
      <c r="Q16" s="11">
        <v>3895</v>
      </c>
      <c r="R16" s="11">
        <v>4683</v>
      </c>
      <c r="S16" s="11">
        <v>5249</v>
      </c>
    </row>
    <row r="17" spans="1:19" ht="13.2" customHeight="1" x14ac:dyDescent="0.25">
      <c r="A17" s="5" t="s">
        <v>32</v>
      </c>
      <c r="B17" s="27"/>
      <c r="C17" s="27"/>
      <c r="D17" s="27"/>
      <c r="E17" s="12">
        <v>871</v>
      </c>
      <c r="F17" s="12">
        <v>901</v>
      </c>
      <c r="G17" s="12">
        <v>906</v>
      </c>
      <c r="H17" s="12">
        <v>949</v>
      </c>
      <c r="I17" s="12">
        <v>947</v>
      </c>
      <c r="J17" s="12">
        <v>991</v>
      </c>
      <c r="K17" s="12">
        <v>1003</v>
      </c>
      <c r="L17" s="12">
        <v>1071</v>
      </c>
      <c r="M17" s="12">
        <v>1082</v>
      </c>
      <c r="O17" s="12">
        <v>2338</v>
      </c>
      <c r="P17" s="12">
        <v>2546</v>
      </c>
      <c r="Q17" s="12">
        <v>2869</v>
      </c>
      <c r="R17" s="12">
        <v>3627</v>
      </c>
      <c r="S17" s="12">
        <v>4011</v>
      </c>
    </row>
    <row r="18" spans="1:19" ht="12.45" customHeight="1" x14ac:dyDescent="0.25">
      <c r="A18" s="5" t="s">
        <v>33</v>
      </c>
      <c r="B18" s="28"/>
      <c r="C18" s="28"/>
      <c r="D18" s="28"/>
    </row>
    <row r="19" spans="1:19" ht="12.45" customHeight="1" x14ac:dyDescent="0.25">
      <c r="A19" s="6" t="s">
        <v>34</v>
      </c>
      <c r="B19" s="7">
        <v>261</v>
      </c>
      <c r="C19" s="7">
        <v>260</v>
      </c>
      <c r="D19" s="7">
        <v>296</v>
      </c>
      <c r="E19" s="7">
        <v>317</v>
      </c>
      <c r="F19" s="7">
        <v>328</v>
      </c>
      <c r="G19" s="7">
        <v>332</v>
      </c>
      <c r="H19" s="7">
        <v>324</v>
      </c>
      <c r="I19" s="7">
        <v>329</v>
      </c>
      <c r="J19" s="7">
        <v>352</v>
      </c>
      <c r="K19" s="7">
        <v>353</v>
      </c>
      <c r="L19" s="7">
        <v>358</v>
      </c>
      <c r="M19" s="7">
        <v>356</v>
      </c>
      <c r="O19" s="7">
        <v>938</v>
      </c>
      <c r="P19" s="7">
        <v>1003</v>
      </c>
      <c r="Q19" s="7">
        <v>1073</v>
      </c>
      <c r="R19" s="7">
        <v>1301</v>
      </c>
      <c r="S19" s="7">
        <v>1392</v>
      </c>
    </row>
    <row r="20" spans="1:19" ht="12.45" customHeight="1" x14ac:dyDescent="0.25">
      <c r="A20" s="6" t="s">
        <v>35</v>
      </c>
      <c r="B20" s="7">
        <v>30</v>
      </c>
      <c r="C20" s="7">
        <v>30</v>
      </c>
      <c r="D20" s="7">
        <v>34</v>
      </c>
      <c r="E20" s="7">
        <v>32</v>
      </c>
      <c r="F20" s="7">
        <v>33</v>
      </c>
      <c r="G20" s="7">
        <v>35</v>
      </c>
      <c r="H20" s="7">
        <v>40</v>
      </c>
      <c r="I20" s="7">
        <v>32</v>
      </c>
      <c r="J20" s="7">
        <v>38</v>
      </c>
      <c r="K20" s="7">
        <v>37</v>
      </c>
      <c r="L20" s="7">
        <v>41</v>
      </c>
      <c r="M20" s="7">
        <v>33</v>
      </c>
      <c r="O20" s="7">
        <v>133</v>
      </c>
      <c r="P20" s="7">
        <v>132</v>
      </c>
      <c r="Q20" s="7">
        <v>129</v>
      </c>
      <c r="R20" s="7">
        <v>139</v>
      </c>
      <c r="S20" s="7">
        <v>148</v>
      </c>
    </row>
    <row r="21" spans="1:19" ht="12.45" customHeight="1" x14ac:dyDescent="0.25">
      <c r="A21" s="6" t="s">
        <v>36</v>
      </c>
      <c r="B21" s="7">
        <v>56</v>
      </c>
      <c r="C21" s="7">
        <v>58</v>
      </c>
      <c r="D21" s="7">
        <v>65</v>
      </c>
      <c r="E21" s="7">
        <v>67</v>
      </c>
      <c r="F21" s="7">
        <v>69</v>
      </c>
      <c r="G21" s="7">
        <v>71</v>
      </c>
      <c r="H21" s="7">
        <v>75</v>
      </c>
      <c r="I21" s="7">
        <v>77</v>
      </c>
      <c r="J21" s="7">
        <v>79</v>
      </c>
      <c r="K21" s="7">
        <v>80</v>
      </c>
      <c r="L21" s="7">
        <v>79</v>
      </c>
      <c r="M21" s="7">
        <v>84</v>
      </c>
      <c r="O21" s="7">
        <v>186</v>
      </c>
      <c r="P21" s="7">
        <v>207</v>
      </c>
      <c r="Q21" s="7">
        <v>233</v>
      </c>
      <c r="R21" s="7">
        <v>281</v>
      </c>
      <c r="S21" s="7">
        <v>315</v>
      </c>
    </row>
    <row r="22" spans="1:19" ht="12.45" customHeight="1" x14ac:dyDescent="0.25">
      <c r="A22" s="6" t="s">
        <v>37</v>
      </c>
      <c r="B22" s="7">
        <v>27</v>
      </c>
      <c r="C22" s="7">
        <v>27</v>
      </c>
      <c r="D22" s="7">
        <v>28</v>
      </c>
      <c r="E22" s="7">
        <v>28</v>
      </c>
      <c r="F22" s="7">
        <v>27</v>
      </c>
      <c r="G22" s="7">
        <v>28</v>
      </c>
      <c r="H22" s="7">
        <v>28</v>
      </c>
      <c r="I22" s="7">
        <v>28</v>
      </c>
      <c r="J22" s="7">
        <v>29</v>
      </c>
      <c r="K22" s="7">
        <v>30</v>
      </c>
      <c r="L22" s="7">
        <v>32</v>
      </c>
      <c r="M22" s="7">
        <v>33</v>
      </c>
      <c r="O22" s="7">
        <v>107</v>
      </c>
      <c r="P22" s="7">
        <v>103</v>
      </c>
      <c r="Q22" s="7">
        <v>108</v>
      </c>
      <c r="R22" s="7">
        <v>111</v>
      </c>
      <c r="S22" s="7">
        <v>119</v>
      </c>
    </row>
    <row r="23" spans="1:19" ht="12.45" customHeight="1" x14ac:dyDescent="0.25">
      <c r="A23" s="6" t="s">
        <v>38</v>
      </c>
      <c r="B23" s="7">
        <v>22</v>
      </c>
      <c r="C23" s="7">
        <v>26</v>
      </c>
      <c r="D23" s="7">
        <v>25</v>
      </c>
      <c r="E23" s="7">
        <v>28</v>
      </c>
      <c r="F23" s="7">
        <v>30</v>
      </c>
      <c r="G23" s="7">
        <v>26</v>
      </c>
      <c r="H23" s="7">
        <v>21</v>
      </c>
      <c r="I23" s="7">
        <v>26</v>
      </c>
      <c r="J23" s="7">
        <v>23</v>
      </c>
      <c r="K23" s="7">
        <v>22</v>
      </c>
      <c r="L23" s="7">
        <v>25</v>
      </c>
      <c r="M23" s="7">
        <v>29</v>
      </c>
      <c r="O23" s="7">
        <v>56</v>
      </c>
      <c r="P23" s="7">
        <v>89</v>
      </c>
      <c r="Q23" s="7">
        <v>93</v>
      </c>
      <c r="R23" s="7">
        <v>105</v>
      </c>
      <c r="S23" s="7">
        <v>95</v>
      </c>
    </row>
    <row r="24" spans="1:19" ht="12.45" customHeight="1" x14ac:dyDescent="0.25">
      <c r="A24" s="6" t="s">
        <v>39</v>
      </c>
      <c r="B24" s="7">
        <v>9</v>
      </c>
      <c r="C24" s="7">
        <v>12</v>
      </c>
      <c r="D24" s="7">
        <v>16</v>
      </c>
      <c r="E24" s="7">
        <v>11</v>
      </c>
      <c r="F24" s="7">
        <v>12</v>
      </c>
      <c r="G24" s="7">
        <v>11</v>
      </c>
      <c r="H24" s="7">
        <v>20</v>
      </c>
      <c r="I24" s="7">
        <v>14</v>
      </c>
      <c r="J24" s="7">
        <v>14</v>
      </c>
      <c r="K24" s="7">
        <v>13</v>
      </c>
      <c r="L24" s="7">
        <v>24</v>
      </c>
      <c r="M24" s="7">
        <v>20</v>
      </c>
      <c r="O24" s="7">
        <v>57</v>
      </c>
      <c r="P24" s="7">
        <v>51</v>
      </c>
      <c r="Q24" s="7">
        <v>47</v>
      </c>
      <c r="R24" s="7">
        <v>54</v>
      </c>
      <c r="S24" s="7">
        <v>65</v>
      </c>
    </row>
    <row r="25" spans="1:19" ht="12.45" customHeight="1" x14ac:dyDescent="0.25">
      <c r="A25" s="6" t="s">
        <v>40</v>
      </c>
      <c r="B25" s="7">
        <v>27</v>
      </c>
      <c r="C25" s="7">
        <v>27</v>
      </c>
      <c r="D25" s="7">
        <v>30</v>
      </c>
      <c r="E25" s="7">
        <v>32</v>
      </c>
      <c r="F25" s="7">
        <v>31</v>
      </c>
      <c r="G25" s="7">
        <v>31</v>
      </c>
      <c r="H25" s="7">
        <v>30</v>
      </c>
      <c r="I25" s="7">
        <v>34</v>
      </c>
      <c r="J25" s="7">
        <v>36</v>
      </c>
      <c r="K25" s="7">
        <v>36</v>
      </c>
      <c r="L25" s="7">
        <v>39</v>
      </c>
      <c r="M25" s="7">
        <v>44</v>
      </c>
      <c r="O25" s="7">
        <v>108</v>
      </c>
      <c r="P25" s="7">
        <v>104</v>
      </c>
      <c r="Q25" s="7">
        <v>111</v>
      </c>
      <c r="R25" s="7">
        <v>125</v>
      </c>
      <c r="S25" s="7">
        <v>145</v>
      </c>
    </row>
    <row r="26" spans="1:19" ht="12.45" customHeight="1" x14ac:dyDescent="0.25">
      <c r="A26" s="6" t="s">
        <v>41</v>
      </c>
      <c r="B26" s="13">
        <v>9</v>
      </c>
      <c r="C26" s="13">
        <v>9</v>
      </c>
      <c r="D26" s="13">
        <v>10</v>
      </c>
      <c r="E26" s="13">
        <v>9</v>
      </c>
      <c r="F26" s="13">
        <v>9</v>
      </c>
      <c r="G26" s="13">
        <v>9</v>
      </c>
      <c r="H26" s="13">
        <v>18</v>
      </c>
      <c r="I26" s="13">
        <v>15</v>
      </c>
      <c r="J26" s="13">
        <v>14</v>
      </c>
      <c r="K26" s="13">
        <v>12</v>
      </c>
      <c r="L26" s="13">
        <v>11</v>
      </c>
      <c r="M26" s="13">
        <v>9</v>
      </c>
      <c r="O26" s="13">
        <v>31</v>
      </c>
      <c r="P26" s="13">
        <v>32</v>
      </c>
      <c r="Q26" s="13">
        <v>36</v>
      </c>
      <c r="R26" s="13">
        <v>46</v>
      </c>
      <c r="S26" s="13">
        <v>52</v>
      </c>
    </row>
    <row r="27" spans="1:19" ht="12.45" customHeight="1" x14ac:dyDescent="0.25">
      <c r="A27" s="5" t="s">
        <v>44</v>
      </c>
      <c r="B27" s="14">
        <f>SUM(B19:B26)</f>
        <v>441</v>
      </c>
      <c r="C27" s="14">
        <f>SUM(C19:C26)</f>
        <v>449</v>
      </c>
      <c r="D27" s="14">
        <v>504</v>
      </c>
      <c r="E27" s="14">
        <f t="shared" ref="E27:M27" si="3">SUM(E19:E26)</f>
        <v>524</v>
      </c>
      <c r="F27" s="14">
        <f t="shared" si="3"/>
        <v>539</v>
      </c>
      <c r="G27" s="14">
        <f t="shared" si="3"/>
        <v>543</v>
      </c>
      <c r="H27" s="14">
        <f t="shared" si="3"/>
        <v>556</v>
      </c>
      <c r="I27" s="14">
        <f t="shared" si="3"/>
        <v>555</v>
      </c>
      <c r="J27" s="14">
        <f t="shared" si="3"/>
        <v>585</v>
      </c>
      <c r="K27" s="14">
        <f t="shared" si="3"/>
        <v>583</v>
      </c>
      <c r="L27" s="14">
        <f t="shared" si="3"/>
        <v>609</v>
      </c>
      <c r="M27" s="14">
        <f t="shared" si="3"/>
        <v>608</v>
      </c>
      <c r="O27" s="14">
        <f>SUM(O19:O26)</f>
        <v>1616</v>
      </c>
      <c r="P27" s="14">
        <f>SUM(P19:P26)</f>
        <v>1721</v>
      </c>
      <c r="Q27" s="14">
        <f>SUM(Q19:Q26)</f>
        <v>1830</v>
      </c>
      <c r="R27" s="14">
        <f>SUM(R19:R26)</f>
        <v>2162</v>
      </c>
      <c r="S27" s="14">
        <f>SUM(S19:S26)</f>
        <v>2331</v>
      </c>
    </row>
    <row r="28" spans="1:19" ht="12.45" customHeight="1" x14ac:dyDescent="0.25">
      <c r="A28" s="5" t="s">
        <v>45</v>
      </c>
      <c r="B28" s="32" t="e">
        <f t="shared" ref="B28:M28" si="4">B16-B27</f>
        <v>#REF!</v>
      </c>
      <c r="C28" s="32" t="e">
        <f t="shared" si="4"/>
        <v>#REF!</v>
      </c>
      <c r="D28" s="32" t="e">
        <f t="shared" si="4"/>
        <v>#REF!</v>
      </c>
      <c r="E28" s="15">
        <f t="shared" si="4"/>
        <v>593</v>
      </c>
      <c r="F28" s="15">
        <f t="shared" si="4"/>
        <v>620</v>
      </c>
      <c r="G28" s="15">
        <f t="shared" si="4"/>
        <v>637</v>
      </c>
      <c r="H28" s="15">
        <f t="shared" si="4"/>
        <v>671</v>
      </c>
      <c r="I28" s="15">
        <f t="shared" si="4"/>
        <v>682</v>
      </c>
      <c r="J28" s="15">
        <f t="shared" si="4"/>
        <v>721</v>
      </c>
      <c r="K28" s="15">
        <f t="shared" si="4"/>
        <v>732</v>
      </c>
      <c r="L28" s="15">
        <f t="shared" si="4"/>
        <v>783</v>
      </c>
      <c r="M28" s="15">
        <f t="shared" si="4"/>
        <v>799</v>
      </c>
      <c r="O28" s="15">
        <f>O16-O27</f>
        <v>1804</v>
      </c>
      <c r="P28" s="15">
        <f>P16-P27</f>
        <v>1861</v>
      </c>
      <c r="Q28" s="15">
        <f>Q16-Q27</f>
        <v>2065</v>
      </c>
      <c r="R28" s="15">
        <f>R16-R27</f>
        <v>2521</v>
      </c>
      <c r="S28" s="15">
        <f>S16-S27</f>
        <v>2918</v>
      </c>
    </row>
    <row r="29" spans="1:19" ht="12.45" customHeight="1" x14ac:dyDescent="0.25">
      <c r="A29" s="16" t="s">
        <v>46</v>
      </c>
      <c r="B29" s="33" t="e">
        <f t="shared" ref="B29:G29" si="5">B28/B16</f>
        <v>#REF!</v>
      </c>
      <c r="C29" s="33" t="e">
        <f t="shared" si="5"/>
        <v>#REF!</v>
      </c>
      <c r="D29" s="33" t="e">
        <f t="shared" si="5"/>
        <v>#REF!</v>
      </c>
      <c r="E29" s="17">
        <f t="shared" si="5"/>
        <v>0.53088630259623992</v>
      </c>
      <c r="F29" s="17">
        <f t="shared" si="5"/>
        <v>0.53494391716997414</v>
      </c>
      <c r="G29" s="17">
        <f t="shared" si="5"/>
        <v>0.53983050847457625</v>
      </c>
      <c r="H29" s="34">
        <v>0.54669529150995499</v>
      </c>
      <c r="I29" s="34">
        <v>0.55153588340644</v>
      </c>
      <c r="J29" s="34">
        <v>0.55202593045231896</v>
      </c>
      <c r="K29" s="34">
        <v>0.55706441780102001</v>
      </c>
      <c r="L29" s="34">
        <v>0.56222313165002202</v>
      </c>
      <c r="M29" s="34">
        <v>0.56807099999999999</v>
      </c>
      <c r="O29" s="17">
        <f>O28/O16</f>
        <v>0.52748538011695911</v>
      </c>
      <c r="P29" s="17">
        <f>P28/P16</f>
        <v>0.51954215522054714</v>
      </c>
      <c r="Q29" s="17">
        <f>Q28/Q16</f>
        <v>0.53016688061617456</v>
      </c>
      <c r="R29" s="34">
        <v>0.53823635586935203</v>
      </c>
      <c r="S29" s="34">
        <v>0.55587594944004903</v>
      </c>
    </row>
    <row r="30" spans="1:19" ht="12.45" customHeight="1" x14ac:dyDescent="0.25">
      <c r="A30" s="6" t="s">
        <v>70</v>
      </c>
      <c r="B30" s="7">
        <v>-28</v>
      </c>
      <c r="C30" s="7">
        <v>-22</v>
      </c>
      <c r="D30" s="7">
        <v>-79</v>
      </c>
      <c r="E30" s="7">
        <v>-102</v>
      </c>
      <c r="F30" s="7">
        <v>-96</v>
      </c>
      <c r="G30" s="7">
        <v>-94</v>
      </c>
      <c r="H30" s="7">
        <v>-93</v>
      </c>
      <c r="I30" s="7">
        <v>-85</v>
      </c>
      <c r="J30" s="7">
        <v>-83</v>
      </c>
      <c r="K30" s="7">
        <v>-79</v>
      </c>
      <c r="L30" s="7">
        <v>-81</v>
      </c>
      <c r="M30" s="7">
        <v>-81</v>
      </c>
      <c r="O30" s="7">
        <v>-124</v>
      </c>
      <c r="P30" s="7">
        <v>-122</v>
      </c>
      <c r="Q30" s="7">
        <v>-158</v>
      </c>
      <c r="R30" s="7">
        <v>-386</v>
      </c>
      <c r="S30" s="7">
        <v>-328</v>
      </c>
    </row>
    <row r="31" spans="1:19" ht="12.45" customHeight="1" x14ac:dyDescent="0.25">
      <c r="A31" s="6" t="s">
        <v>71</v>
      </c>
      <c r="B31" s="7">
        <v>1</v>
      </c>
      <c r="C31" s="7">
        <v>1</v>
      </c>
      <c r="D31" s="7">
        <v>1</v>
      </c>
      <c r="E31" s="7">
        <v>1</v>
      </c>
      <c r="F31" s="7">
        <v>0</v>
      </c>
      <c r="G31" s="7">
        <v>1</v>
      </c>
      <c r="H31" s="7">
        <v>0</v>
      </c>
      <c r="I31" s="7">
        <v>-1</v>
      </c>
      <c r="J31" s="7">
        <v>1</v>
      </c>
      <c r="K31" s="7">
        <v>2</v>
      </c>
      <c r="L31" s="7">
        <v>1</v>
      </c>
      <c r="M31" s="7">
        <v>1</v>
      </c>
      <c r="O31" s="7">
        <v>1</v>
      </c>
      <c r="P31" s="7">
        <v>-1</v>
      </c>
      <c r="Q31" s="7">
        <v>2</v>
      </c>
      <c r="R31" s="7">
        <v>3</v>
      </c>
      <c r="S31" s="7">
        <v>3</v>
      </c>
    </row>
    <row r="32" spans="1:19" ht="12.45" customHeight="1" x14ac:dyDescent="0.25">
      <c r="A32" s="6" t="s">
        <v>51</v>
      </c>
      <c r="B32" s="13">
        <v>0</v>
      </c>
      <c r="C32" s="13">
        <v>0</v>
      </c>
      <c r="D32" s="13">
        <v>0</v>
      </c>
      <c r="E32" s="13">
        <v>0</v>
      </c>
      <c r="F32" s="13">
        <v>0</v>
      </c>
      <c r="G32" s="13">
        <v>0</v>
      </c>
      <c r="H32" s="13">
        <v>0</v>
      </c>
      <c r="I32" s="13">
        <v>0</v>
      </c>
      <c r="J32" s="13">
        <v>0</v>
      </c>
      <c r="K32" s="13">
        <v>0</v>
      </c>
      <c r="L32" s="13">
        <v>0</v>
      </c>
      <c r="M32" s="13">
        <v>0</v>
      </c>
      <c r="O32" s="13">
        <v>0</v>
      </c>
      <c r="P32" s="13">
        <v>2</v>
      </c>
      <c r="Q32" s="13">
        <v>0</v>
      </c>
      <c r="R32" s="13">
        <v>0</v>
      </c>
      <c r="S32" s="13">
        <v>0</v>
      </c>
    </row>
    <row r="33" spans="1:19" ht="12.45" customHeight="1" x14ac:dyDescent="0.25">
      <c r="A33" s="5" t="s">
        <v>52</v>
      </c>
      <c r="B33" s="32" t="e">
        <f t="shared" ref="B33:M33" si="6">B28+SUM(B30:B32)</f>
        <v>#REF!</v>
      </c>
      <c r="C33" s="32" t="e">
        <f t="shared" si="6"/>
        <v>#REF!</v>
      </c>
      <c r="D33" s="32" t="e">
        <f t="shared" si="6"/>
        <v>#REF!</v>
      </c>
      <c r="E33" s="15">
        <f t="shared" si="6"/>
        <v>492</v>
      </c>
      <c r="F33" s="15">
        <f t="shared" si="6"/>
        <v>524</v>
      </c>
      <c r="G33" s="15">
        <f t="shared" si="6"/>
        <v>544</v>
      </c>
      <c r="H33" s="15">
        <f t="shared" si="6"/>
        <v>578</v>
      </c>
      <c r="I33" s="15">
        <f t="shared" si="6"/>
        <v>596</v>
      </c>
      <c r="J33" s="15">
        <f t="shared" si="6"/>
        <v>639</v>
      </c>
      <c r="K33" s="15">
        <f t="shared" si="6"/>
        <v>655</v>
      </c>
      <c r="L33" s="15">
        <f t="shared" si="6"/>
        <v>703</v>
      </c>
      <c r="M33" s="15">
        <f t="shared" si="6"/>
        <v>719</v>
      </c>
      <c r="O33" s="15">
        <f>O28+SUM(O30:O32)</f>
        <v>1681</v>
      </c>
      <c r="P33" s="15">
        <f>P28+SUM(P30:P32)</f>
        <v>1740</v>
      </c>
      <c r="Q33" s="15">
        <f>Q28+SUM(Q30:Q32)</f>
        <v>1909</v>
      </c>
      <c r="R33" s="15">
        <f>R28+SUM(R30:R32)</f>
        <v>2138</v>
      </c>
      <c r="S33" s="15">
        <f>S28+SUM(S30:S32)</f>
        <v>2593</v>
      </c>
    </row>
    <row r="34" spans="1:19" ht="12.45" customHeight="1" x14ac:dyDescent="0.25">
      <c r="A34" s="6" t="s">
        <v>53</v>
      </c>
      <c r="B34" s="13">
        <v>107</v>
      </c>
      <c r="C34" s="13">
        <v>121</v>
      </c>
      <c r="D34" s="13">
        <v>140</v>
      </c>
      <c r="E34" s="13">
        <v>126</v>
      </c>
      <c r="F34" s="13">
        <v>127</v>
      </c>
      <c r="G34" s="13">
        <v>116</v>
      </c>
      <c r="H34" s="13">
        <v>140</v>
      </c>
      <c r="I34" s="13">
        <v>140</v>
      </c>
      <c r="J34" s="13">
        <v>147</v>
      </c>
      <c r="K34" s="13">
        <v>144</v>
      </c>
      <c r="L34" s="13">
        <v>149</v>
      </c>
      <c r="M34" s="13">
        <v>170</v>
      </c>
      <c r="O34" s="13">
        <v>408</v>
      </c>
      <c r="P34" s="13">
        <v>418</v>
      </c>
      <c r="Q34" s="13">
        <v>478</v>
      </c>
      <c r="R34" s="13">
        <v>509</v>
      </c>
      <c r="S34" s="13">
        <v>580</v>
      </c>
    </row>
    <row r="35" spans="1:19" ht="12.45" customHeight="1" x14ac:dyDescent="0.25">
      <c r="A35" s="5" t="s">
        <v>54</v>
      </c>
      <c r="B35" s="27" t="e">
        <f t="shared" ref="B35:M35" si="7">B33-B34</f>
        <v>#REF!</v>
      </c>
      <c r="C35" s="32" t="e">
        <f t="shared" si="7"/>
        <v>#REF!</v>
      </c>
      <c r="D35" s="32" t="e">
        <f t="shared" si="7"/>
        <v>#REF!</v>
      </c>
      <c r="E35" s="15">
        <f t="shared" si="7"/>
        <v>366</v>
      </c>
      <c r="F35" s="15">
        <f t="shared" si="7"/>
        <v>397</v>
      </c>
      <c r="G35" s="15">
        <f t="shared" si="7"/>
        <v>428</v>
      </c>
      <c r="H35" s="15">
        <f t="shared" si="7"/>
        <v>438</v>
      </c>
      <c r="I35" s="15">
        <f t="shared" si="7"/>
        <v>456</v>
      </c>
      <c r="J35" s="15">
        <f t="shared" si="7"/>
        <v>492</v>
      </c>
      <c r="K35" s="15">
        <f t="shared" si="7"/>
        <v>511</v>
      </c>
      <c r="L35" s="15">
        <f t="shared" si="7"/>
        <v>554</v>
      </c>
      <c r="M35" s="15">
        <f t="shared" si="7"/>
        <v>549</v>
      </c>
      <c r="O35" s="15">
        <f>O33-O34</f>
        <v>1273</v>
      </c>
      <c r="P35" s="15">
        <f>P33-P34</f>
        <v>1322</v>
      </c>
      <c r="Q35" s="15">
        <f>Q33-Q34</f>
        <v>1431</v>
      </c>
      <c r="R35" s="15">
        <f>R33-R34</f>
        <v>1629</v>
      </c>
      <c r="S35" s="15">
        <f>S33-S34</f>
        <v>2013</v>
      </c>
    </row>
    <row r="36" spans="1:19" ht="12.45" customHeight="1" x14ac:dyDescent="0.25">
      <c r="A36" s="6" t="s">
        <v>55</v>
      </c>
      <c r="B36" s="35">
        <v>0</v>
      </c>
      <c r="C36" s="13">
        <v>0</v>
      </c>
      <c r="D36" s="13">
        <v>0</v>
      </c>
      <c r="E36" s="13">
        <v>1</v>
      </c>
      <c r="F36" s="13">
        <v>0</v>
      </c>
      <c r="G36" s="13">
        <v>1</v>
      </c>
      <c r="H36" s="13">
        <v>0</v>
      </c>
      <c r="I36" s="13">
        <v>0</v>
      </c>
      <c r="J36" s="13">
        <v>0</v>
      </c>
      <c r="K36" s="13">
        <v>0</v>
      </c>
      <c r="L36" s="13">
        <v>0</v>
      </c>
      <c r="M36" s="13">
        <v>0</v>
      </c>
      <c r="O36" s="13">
        <v>0</v>
      </c>
      <c r="P36" s="13">
        <v>2</v>
      </c>
      <c r="Q36" s="13">
        <v>2</v>
      </c>
      <c r="R36" s="13">
        <v>2</v>
      </c>
      <c r="S36" s="13">
        <v>1</v>
      </c>
    </row>
    <row r="37" spans="1:19" ht="12.45" customHeight="1" x14ac:dyDescent="0.25">
      <c r="A37" s="5" t="s">
        <v>56</v>
      </c>
      <c r="B37" s="36" t="e">
        <f>B33-B34</f>
        <v>#REF!</v>
      </c>
      <c r="C37" s="37" t="e">
        <f>C33-C34</f>
        <v>#REF!</v>
      </c>
      <c r="D37" s="37" t="e">
        <f>D33-D34</f>
        <v>#REF!</v>
      </c>
      <c r="E37" s="11">
        <f t="shared" ref="E37:M37" si="8">E36+E35</f>
        <v>367</v>
      </c>
      <c r="F37" s="11">
        <f t="shared" si="8"/>
        <v>397</v>
      </c>
      <c r="G37" s="11">
        <f t="shared" si="8"/>
        <v>429</v>
      </c>
      <c r="H37" s="11">
        <f t="shared" si="8"/>
        <v>438</v>
      </c>
      <c r="I37" s="11">
        <f t="shared" si="8"/>
        <v>456</v>
      </c>
      <c r="J37" s="11">
        <f t="shared" si="8"/>
        <v>492</v>
      </c>
      <c r="K37" s="11">
        <f t="shared" si="8"/>
        <v>511</v>
      </c>
      <c r="L37" s="11">
        <f t="shared" si="8"/>
        <v>554</v>
      </c>
      <c r="M37" s="11">
        <f t="shared" si="8"/>
        <v>549</v>
      </c>
      <c r="O37" s="11">
        <f>O36+O35</f>
        <v>1273</v>
      </c>
      <c r="P37" s="11">
        <f>P36+P35</f>
        <v>1324</v>
      </c>
      <c r="Q37" s="11">
        <f>Q36+Q35</f>
        <v>1433</v>
      </c>
      <c r="R37" s="11">
        <f>R36+R35</f>
        <v>1631</v>
      </c>
      <c r="S37" s="11">
        <f>S36+S35</f>
        <v>2014</v>
      </c>
    </row>
    <row r="38" spans="1:19" ht="5.7" customHeight="1" x14ac:dyDescent="0.25">
      <c r="B38" s="29"/>
      <c r="C38" s="29"/>
      <c r="D38" s="29"/>
      <c r="E38" s="29"/>
      <c r="F38" s="29"/>
      <c r="G38" s="29"/>
      <c r="H38" s="29"/>
      <c r="I38" s="29"/>
      <c r="J38" s="29"/>
      <c r="K38" s="29"/>
      <c r="L38" s="29"/>
      <c r="M38" s="29"/>
      <c r="O38" s="29"/>
      <c r="P38" s="29"/>
      <c r="Q38" s="29"/>
      <c r="R38" s="29"/>
      <c r="S38" s="29"/>
    </row>
    <row r="39" spans="1:19" ht="12.45" customHeight="1" x14ac:dyDescent="0.25">
      <c r="A39" s="6" t="s">
        <v>57</v>
      </c>
      <c r="B39" s="38">
        <v>0.23413566739606101</v>
      </c>
      <c r="C39" s="38">
        <v>0.257446808510638</v>
      </c>
      <c r="D39" s="38">
        <v>0.26168224299065401</v>
      </c>
      <c r="E39" s="38">
        <v>0.25609756097560998</v>
      </c>
      <c r="F39" s="38">
        <v>0.24236641221374</v>
      </c>
      <c r="G39" s="38">
        <v>0.213235294117647</v>
      </c>
      <c r="H39" s="38">
        <v>0.242214532871972</v>
      </c>
      <c r="I39" s="38">
        <v>0.23489932885906001</v>
      </c>
      <c r="J39" s="38">
        <v>0.230046948356808</v>
      </c>
      <c r="K39" s="38">
        <v>0.219847328244275</v>
      </c>
      <c r="L39" s="38">
        <v>0.21159695679183099</v>
      </c>
      <c r="M39" s="38">
        <v>0.23703482017084301</v>
      </c>
      <c r="O39" s="38">
        <v>0.24271267102914901</v>
      </c>
      <c r="P39" s="38">
        <v>0.240229885057471</v>
      </c>
      <c r="Q39" s="38">
        <v>0.25039287585123099</v>
      </c>
      <c r="R39" s="38">
        <v>0.23807296538821299</v>
      </c>
      <c r="S39" s="38">
        <v>0.22367913613575</v>
      </c>
    </row>
    <row r="40" spans="1:19" ht="4.2" customHeight="1" x14ac:dyDescent="0.25"/>
    <row r="41" spans="1:19" ht="12.45" customHeight="1" x14ac:dyDescent="0.25">
      <c r="A41" s="5" t="s">
        <v>58</v>
      </c>
    </row>
    <row r="42" spans="1:19" ht="12.45" customHeight="1" x14ac:dyDescent="0.25">
      <c r="A42" s="6" t="s">
        <v>59</v>
      </c>
      <c r="B42" s="21">
        <v>0.709176175040519</v>
      </c>
      <c r="C42" s="21">
        <v>0.70643475005059697</v>
      </c>
      <c r="D42" s="22">
        <v>0.71749920087177599</v>
      </c>
      <c r="E42" s="22">
        <v>0.63406096044221805</v>
      </c>
      <c r="F42" s="22">
        <v>0.68566493955094998</v>
      </c>
      <c r="G42" s="22">
        <v>0.74093264248704704</v>
      </c>
      <c r="H42" s="22">
        <v>0.75556322235639095</v>
      </c>
      <c r="I42" s="22">
        <v>0.78624012491995199</v>
      </c>
      <c r="J42" s="22">
        <v>0.84976858664645505</v>
      </c>
      <c r="K42" s="22">
        <v>0.88259039449828802</v>
      </c>
      <c r="L42" s="22">
        <v>0.96</v>
      </c>
      <c r="M42" s="22">
        <v>0.96</v>
      </c>
      <c r="O42" s="22">
        <v>2.52029301128489</v>
      </c>
      <c r="P42" s="22">
        <v>2.6591685077324798</v>
      </c>
      <c r="Q42" s="22">
        <v>2.8186467348544499</v>
      </c>
      <c r="R42" s="22">
        <v>2.8159530386740301</v>
      </c>
      <c r="S42" s="22">
        <v>3.4808157621845801</v>
      </c>
    </row>
    <row r="43" spans="1:19" ht="4.2" customHeight="1" x14ac:dyDescent="0.25"/>
    <row r="44" spans="1:19" ht="12.45" customHeight="1" x14ac:dyDescent="0.25">
      <c r="A44" s="5" t="s">
        <v>60</v>
      </c>
    </row>
    <row r="45" spans="1:19" ht="12.45" customHeight="1" x14ac:dyDescent="0.25">
      <c r="A45" s="6" t="s">
        <v>61</v>
      </c>
      <c r="B45" s="23">
        <v>493.6</v>
      </c>
      <c r="C45" s="23">
        <v>494.1</v>
      </c>
      <c r="D45" s="23">
        <v>550.6</v>
      </c>
      <c r="E45" s="23">
        <v>578.9</v>
      </c>
      <c r="F45" s="23">
        <v>579</v>
      </c>
      <c r="G45" s="23">
        <v>579</v>
      </c>
      <c r="H45" s="23">
        <v>579.70000000000005</v>
      </c>
      <c r="I45" s="23">
        <v>579.97548782749504</v>
      </c>
      <c r="J45" s="23">
        <v>578.98115761332099</v>
      </c>
      <c r="K45" s="23">
        <v>578.97752251255804</v>
      </c>
      <c r="L45" s="23">
        <v>576.5</v>
      </c>
      <c r="M45" s="23">
        <v>571.70000000000005</v>
      </c>
      <c r="O45" s="23">
        <v>505.1</v>
      </c>
      <c r="P45" s="23">
        <v>497.9</v>
      </c>
      <c r="Q45" s="23">
        <v>508.4</v>
      </c>
      <c r="R45" s="23">
        <v>579.20000000000005</v>
      </c>
      <c r="S45" s="23">
        <v>578.6</v>
      </c>
    </row>
    <row r="46" spans="1:19" ht="15.75" customHeight="1" x14ac:dyDescent="0.25">
      <c r="A46" s="62" t="s">
        <v>63</v>
      </c>
      <c r="B46" s="63"/>
      <c r="C46" s="63"/>
      <c r="D46" s="63"/>
      <c r="E46" s="63"/>
      <c r="F46" s="63"/>
      <c r="G46" s="63"/>
      <c r="H46" s="63"/>
      <c r="I46" s="63"/>
      <c r="J46" s="63"/>
      <c r="K46" s="63"/>
      <c r="L46" s="63"/>
      <c r="M46" s="63"/>
    </row>
    <row r="47" spans="1:19" ht="12.45" customHeight="1" x14ac:dyDescent="0.25">
      <c r="A47" s="62" t="s">
        <v>64</v>
      </c>
      <c r="B47" s="63"/>
      <c r="C47" s="63"/>
      <c r="D47" s="63"/>
      <c r="E47" s="63"/>
      <c r="F47" s="63"/>
      <c r="G47" s="63"/>
      <c r="H47" s="63"/>
      <c r="I47" s="63"/>
      <c r="J47" s="63"/>
      <c r="K47" s="63"/>
      <c r="L47" s="63"/>
      <c r="M47" s="63"/>
    </row>
    <row r="48" spans="1:19" ht="22.5" customHeight="1" x14ac:dyDescent="0.25">
      <c r="A48" s="62" t="s">
        <v>65</v>
      </c>
      <c r="B48" s="63"/>
      <c r="C48" s="63"/>
      <c r="D48" s="63"/>
      <c r="E48" s="63"/>
      <c r="F48" s="63"/>
      <c r="G48" s="63"/>
      <c r="H48" s="63"/>
      <c r="I48" s="63"/>
      <c r="J48" s="63"/>
      <c r="K48" s="63"/>
      <c r="L48" s="63"/>
      <c r="M48" s="63"/>
    </row>
    <row r="49" spans="1:13" ht="39.450000000000003" customHeight="1" x14ac:dyDescent="0.25">
      <c r="A49" s="62" t="s">
        <v>66</v>
      </c>
      <c r="B49" s="63"/>
      <c r="C49" s="63"/>
      <c r="D49" s="63"/>
      <c r="E49" s="63"/>
      <c r="F49" s="63"/>
      <c r="G49" s="63"/>
      <c r="H49" s="63"/>
      <c r="I49" s="63"/>
      <c r="J49" s="63"/>
      <c r="K49" s="63"/>
      <c r="L49" s="63"/>
      <c r="M49" s="63"/>
    </row>
    <row r="50" spans="1:13" ht="17.55" customHeight="1" x14ac:dyDescent="0.25">
      <c r="A50" s="62" t="s">
        <v>67</v>
      </c>
      <c r="B50" s="63"/>
      <c r="C50" s="63"/>
      <c r="D50" s="63"/>
      <c r="E50" s="63"/>
      <c r="F50" s="63"/>
      <c r="G50" s="63"/>
      <c r="H50" s="63"/>
      <c r="I50" s="63"/>
      <c r="J50" s="63"/>
      <c r="K50" s="63"/>
      <c r="L50" s="63"/>
      <c r="M50" s="63"/>
    </row>
    <row r="51" spans="1:13" ht="22.95" customHeight="1" x14ac:dyDescent="0.25">
      <c r="A51" s="62" t="s">
        <v>68</v>
      </c>
      <c r="B51" s="63"/>
      <c r="C51" s="63"/>
      <c r="D51" s="63"/>
      <c r="E51" s="63"/>
      <c r="F51" s="63"/>
      <c r="G51" s="63"/>
      <c r="H51" s="63"/>
      <c r="I51" s="63"/>
      <c r="J51" s="63"/>
      <c r="K51" s="63"/>
      <c r="L51" s="63"/>
      <c r="M51" s="63"/>
    </row>
    <row r="52" spans="1:13" ht="15" customHeight="1" x14ac:dyDescent="0.25"/>
    <row r="53" spans="1:13" ht="15" customHeight="1" x14ac:dyDescent="0.25"/>
    <row r="54" spans="1:13" ht="15" customHeight="1" x14ac:dyDescent="0.25"/>
  </sheetData>
  <mergeCells count="7">
    <mergeCell ref="A2:Q2"/>
    <mergeCell ref="A46:M46"/>
    <mergeCell ref="A47:M47"/>
    <mergeCell ref="A48:M48"/>
    <mergeCell ref="A51:M51"/>
    <mergeCell ref="A49:M49"/>
    <mergeCell ref="A50:M50"/>
  </mergeCells>
  <pageMargins left="0.75" right="0.75" top="1" bottom="1" header="0.5" footer="0.5"/>
  <pageSetup scale="63" orientation="portrait" r:id="rId1"/>
  <headerFooter>
    <oddFooter>&amp;C_x000D_&amp;1#&amp;"Aptos"&amp;12&amp;K000000 Nasdaq Confidential - Personal Data: Minimize Distribution and Secure Personal Data per Privacy Policy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60"/>
  <sheetViews>
    <sheetView tabSelected="1" workbookViewId="0">
      <pane xSplit="1" ySplit="4" topLeftCell="B5" activePane="bottomRight" state="frozen"/>
      <selection activeCell="I7" sqref="I7"/>
      <selection pane="topRight" activeCell="I7" sqref="I7"/>
      <selection pane="bottomLeft" activeCell="I7" sqref="I7"/>
      <selection pane="bottomRight" activeCell="I7" sqref="I7"/>
    </sheetView>
  </sheetViews>
  <sheetFormatPr defaultColWidth="13.109375" defaultRowHeight="13.2" x14ac:dyDescent="0.25"/>
  <cols>
    <col min="1" max="1" width="43.21875" customWidth="1"/>
    <col min="2" max="4" width="6.88671875" hidden="1" customWidth="1"/>
    <col min="5" max="13" width="6.88671875" customWidth="1"/>
    <col min="14" max="14" width="1.5546875" customWidth="1"/>
    <col min="15" max="19" width="7.21875" customWidth="1"/>
  </cols>
  <sheetData>
    <row r="1" spans="1:19" ht="19.2" customHeight="1" x14ac:dyDescent="0.3">
      <c r="A1" s="1" t="s">
        <v>0</v>
      </c>
    </row>
    <row r="2" spans="1:19" ht="19.2" customHeight="1" x14ac:dyDescent="0.3">
      <c r="A2" s="64" t="s">
        <v>72</v>
      </c>
      <c r="B2" s="63"/>
      <c r="C2" s="63"/>
      <c r="D2" s="63"/>
      <c r="E2" s="63"/>
      <c r="F2" s="63"/>
      <c r="G2" s="63"/>
      <c r="H2" s="63"/>
      <c r="I2" s="63"/>
      <c r="J2" s="63"/>
      <c r="K2" s="63"/>
      <c r="L2" s="63"/>
      <c r="M2" s="63"/>
    </row>
    <row r="3" spans="1:19" ht="15" customHeight="1" x14ac:dyDescent="0.4">
      <c r="A3" s="30" t="s">
        <v>73</v>
      </c>
      <c r="B3" s="56"/>
      <c r="C3" s="56"/>
      <c r="D3" s="56"/>
      <c r="E3" s="56"/>
      <c r="F3" s="56"/>
      <c r="G3" s="56"/>
      <c r="H3" s="56"/>
      <c r="I3" s="56"/>
      <c r="J3" s="56"/>
      <c r="K3" s="56"/>
      <c r="L3" s="56"/>
      <c r="M3" s="56"/>
      <c r="N3" s="56"/>
      <c r="O3" s="56"/>
      <c r="P3" s="56"/>
      <c r="Q3" s="56"/>
      <c r="R3" s="56"/>
      <c r="S3" s="56"/>
    </row>
    <row r="4" spans="1:19" ht="15" customHeight="1" x14ac:dyDescent="0.25">
      <c r="B4" s="3" t="s">
        <v>3</v>
      </c>
      <c r="C4" s="3" t="s">
        <v>4</v>
      </c>
      <c r="D4" s="3" t="s">
        <v>5</v>
      </c>
      <c r="E4" s="3" t="s">
        <v>6</v>
      </c>
      <c r="F4" s="3" t="s">
        <v>7</v>
      </c>
      <c r="G4" s="3" t="s">
        <v>8</v>
      </c>
      <c r="H4" s="3" t="s">
        <v>9</v>
      </c>
      <c r="I4" s="3" t="s">
        <v>10</v>
      </c>
      <c r="J4" s="3" t="s">
        <v>11</v>
      </c>
      <c r="K4" s="3" t="s">
        <v>12</v>
      </c>
      <c r="L4" s="3" t="s">
        <v>13</v>
      </c>
      <c r="M4" s="3" t="s">
        <v>14</v>
      </c>
      <c r="N4" s="3"/>
      <c r="O4" s="4" t="s">
        <v>15</v>
      </c>
      <c r="P4" s="4" t="s">
        <v>16</v>
      </c>
      <c r="Q4" s="4" t="s">
        <v>17</v>
      </c>
      <c r="R4" s="4" t="s">
        <v>18</v>
      </c>
      <c r="S4" s="4" t="s">
        <v>19</v>
      </c>
    </row>
    <row r="5" spans="1:19" ht="12.45" customHeight="1" x14ac:dyDescent="0.25">
      <c r="A5" s="5" t="s">
        <v>74</v>
      </c>
      <c r="E5" s="40">
        <f>GAAP!E17</f>
        <v>871</v>
      </c>
      <c r="F5" s="40">
        <f>GAAP!F17</f>
        <v>901</v>
      </c>
      <c r="G5" s="40">
        <f>GAAP!G17</f>
        <v>872</v>
      </c>
      <c r="H5" s="40">
        <f>GAAP!H17</f>
        <v>949</v>
      </c>
      <c r="I5" s="40">
        <f>GAAP!I17</f>
        <v>947</v>
      </c>
      <c r="J5" s="40">
        <f>GAAP!J17</f>
        <v>991</v>
      </c>
      <c r="K5" s="40">
        <f>GAAP!K17</f>
        <v>1003</v>
      </c>
      <c r="L5" s="40">
        <f>GAAP!L17</f>
        <v>1071</v>
      </c>
      <c r="M5" s="40">
        <f>GAAP!M17</f>
        <v>1082</v>
      </c>
      <c r="O5" s="40">
        <f>GAAP!O17</f>
        <v>2338</v>
      </c>
      <c r="P5" s="40">
        <f>GAAP!P17</f>
        <v>2546</v>
      </c>
      <c r="Q5" s="40">
        <f>GAAP!Q17</f>
        <v>2869</v>
      </c>
      <c r="R5" s="40">
        <f>GAAP!R17</f>
        <v>3593</v>
      </c>
      <c r="S5" s="40">
        <f>GAAP!S17</f>
        <v>4011</v>
      </c>
    </row>
    <row r="6" spans="1:19" ht="12.45" customHeight="1" x14ac:dyDescent="0.25">
      <c r="A6" s="5" t="s">
        <v>75</v>
      </c>
      <c r="E6" s="41">
        <v>1117</v>
      </c>
      <c r="F6" s="41">
        <v>1159</v>
      </c>
      <c r="G6" s="41">
        <v>1146</v>
      </c>
      <c r="H6" s="41">
        <v>1227</v>
      </c>
      <c r="I6" s="41">
        <v>1237</v>
      </c>
      <c r="J6" s="41">
        <v>1306</v>
      </c>
      <c r="K6" s="41">
        <v>1315</v>
      </c>
      <c r="L6" s="41">
        <v>1392</v>
      </c>
      <c r="M6" s="41">
        <v>1407</v>
      </c>
      <c r="O6" s="41">
        <v>3420</v>
      </c>
      <c r="P6" s="41">
        <v>3582</v>
      </c>
      <c r="Q6" s="41">
        <v>3895</v>
      </c>
      <c r="R6" s="41">
        <v>4649</v>
      </c>
      <c r="S6" s="41">
        <v>5249</v>
      </c>
    </row>
    <row r="7" spans="1:19" ht="12.45" customHeight="1" x14ac:dyDescent="0.25">
      <c r="A7" s="6" t="s">
        <v>76</v>
      </c>
    </row>
    <row r="8" spans="1:19" ht="12.45" customHeight="1" x14ac:dyDescent="0.25">
      <c r="A8" s="6" t="s">
        <v>77</v>
      </c>
      <c r="E8" s="42">
        <v>0</v>
      </c>
      <c r="F8" s="42">
        <v>0</v>
      </c>
      <c r="G8" s="42">
        <v>34</v>
      </c>
      <c r="H8" s="42">
        <v>0</v>
      </c>
      <c r="I8" s="42">
        <v>0</v>
      </c>
      <c r="J8" s="42">
        <v>0</v>
      </c>
      <c r="K8" s="42">
        <v>0</v>
      </c>
      <c r="L8" s="42">
        <v>0</v>
      </c>
      <c r="M8" s="42">
        <v>0</v>
      </c>
      <c r="O8" s="42">
        <v>0</v>
      </c>
      <c r="P8" s="42">
        <v>0</v>
      </c>
      <c r="Q8" s="42">
        <v>0</v>
      </c>
      <c r="R8" s="42">
        <v>34</v>
      </c>
      <c r="S8" s="42">
        <v>0</v>
      </c>
    </row>
    <row r="9" spans="1:19" ht="12.45" customHeight="1" x14ac:dyDescent="0.25">
      <c r="A9" s="6" t="s">
        <v>78</v>
      </c>
      <c r="E9" s="43">
        <f t="shared" ref="E9:M9" si="0">E8</f>
        <v>0</v>
      </c>
      <c r="F9" s="43">
        <f t="shared" si="0"/>
        <v>0</v>
      </c>
      <c r="G9" s="43">
        <f t="shared" si="0"/>
        <v>34</v>
      </c>
      <c r="H9" s="43">
        <f t="shared" si="0"/>
        <v>0</v>
      </c>
      <c r="I9" s="43">
        <f t="shared" si="0"/>
        <v>0</v>
      </c>
      <c r="J9" s="43">
        <f t="shared" si="0"/>
        <v>0</v>
      </c>
      <c r="K9" s="43">
        <f t="shared" si="0"/>
        <v>0</v>
      </c>
      <c r="L9" s="43">
        <f t="shared" si="0"/>
        <v>0</v>
      </c>
      <c r="M9" s="43">
        <f t="shared" si="0"/>
        <v>0</v>
      </c>
      <c r="O9" s="43">
        <f>O8</f>
        <v>0</v>
      </c>
      <c r="P9" s="43">
        <f>P8</f>
        <v>0</v>
      </c>
      <c r="Q9" s="43">
        <f>Q8</f>
        <v>0</v>
      </c>
      <c r="R9" s="43">
        <f>R8</f>
        <v>34</v>
      </c>
      <c r="S9" s="43">
        <f>S8</f>
        <v>0</v>
      </c>
    </row>
    <row r="10" spans="1:19" ht="12.45" customHeight="1" x14ac:dyDescent="0.25">
      <c r="A10" s="5" t="s">
        <v>79</v>
      </c>
      <c r="E10" s="44">
        <f t="shared" ref="E10:M10" si="1">E5+E9</f>
        <v>871</v>
      </c>
      <c r="F10" s="44">
        <f t="shared" si="1"/>
        <v>901</v>
      </c>
      <c r="G10" s="44">
        <f t="shared" si="1"/>
        <v>906</v>
      </c>
      <c r="H10" s="44">
        <f t="shared" si="1"/>
        <v>949</v>
      </c>
      <c r="I10" s="44">
        <f t="shared" si="1"/>
        <v>947</v>
      </c>
      <c r="J10" s="44">
        <f t="shared" si="1"/>
        <v>991</v>
      </c>
      <c r="K10" s="44">
        <f t="shared" si="1"/>
        <v>1003</v>
      </c>
      <c r="L10" s="44">
        <f t="shared" si="1"/>
        <v>1071</v>
      </c>
      <c r="M10" s="44">
        <f t="shared" si="1"/>
        <v>1082</v>
      </c>
      <c r="O10" s="44">
        <f>O5+O9</f>
        <v>2338</v>
      </c>
      <c r="P10" s="44">
        <f>P5+P9</f>
        <v>2546</v>
      </c>
      <c r="Q10" s="44">
        <f>Q5+Q9</f>
        <v>2869</v>
      </c>
      <c r="R10" s="44">
        <f>R5+R9</f>
        <v>3627</v>
      </c>
      <c r="S10" s="44">
        <f>S5+S9</f>
        <v>4011</v>
      </c>
    </row>
    <row r="11" spans="1:19" ht="12.45" customHeight="1" x14ac:dyDescent="0.25">
      <c r="A11" s="5" t="s">
        <v>80</v>
      </c>
      <c r="E11" s="41">
        <f t="shared" ref="E11:M11" si="2">E6+E9</f>
        <v>1117</v>
      </c>
      <c r="F11" s="41">
        <f t="shared" si="2"/>
        <v>1159</v>
      </c>
      <c r="G11" s="41">
        <f t="shared" si="2"/>
        <v>1180</v>
      </c>
      <c r="H11" s="41">
        <f t="shared" si="2"/>
        <v>1227</v>
      </c>
      <c r="I11" s="41">
        <f t="shared" si="2"/>
        <v>1237</v>
      </c>
      <c r="J11" s="41">
        <f t="shared" si="2"/>
        <v>1306</v>
      </c>
      <c r="K11" s="41">
        <f t="shared" si="2"/>
        <v>1315</v>
      </c>
      <c r="L11" s="41">
        <f t="shared" si="2"/>
        <v>1392</v>
      </c>
      <c r="M11" s="41">
        <f t="shared" si="2"/>
        <v>1407</v>
      </c>
      <c r="O11" s="41">
        <f>O6+O9</f>
        <v>3420</v>
      </c>
      <c r="P11" s="41">
        <f>P6+P9</f>
        <v>3582</v>
      </c>
      <c r="Q11" s="41">
        <f>Q6+Q9</f>
        <v>3895</v>
      </c>
      <c r="R11" s="41">
        <f>R6+R9</f>
        <v>4683</v>
      </c>
      <c r="S11" s="41">
        <f>S6+S9</f>
        <v>5249</v>
      </c>
    </row>
    <row r="12" spans="1:19" ht="12.45" customHeight="1" x14ac:dyDescent="0.25"/>
    <row r="13" spans="1:19" ht="12.45" customHeight="1" x14ac:dyDescent="0.25">
      <c r="A13" s="5" t="s">
        <v>81</v>
      </c>
      <c r="B13" s="41">
        <v>543</v>
      </c>
      <c r="C13" s="41">
        <v>509</v>
      </c>
      <c r="D13" s="41">
        <v>765</v>
      </c>
      <c r="E13" s="41">
        <v>707</v>
      </c>
      <c r="F13" s="41">
        <v>736</v>
      </c>
      <c r="G13" s="41">
        <v>698</v>
      </c>
      <c r="H13" s="41">
        <v>710</v>
      </c>
      <c r="I13" s="41">
        <v>690</v>
      </c>
      <c r="J13" s="41">
        <v>738</v>
      </c>
      <c r="K13" s="41">
        <v>729</v>
      </c>
      <c r="L13" s="41">
        <v>762</v>
      </c>
      <c r="M13" s="41">
        <v>750</v>
      </c>
      <c r="O13" s="41">
        <v>1979</v>
      </c>
      <c r="P13" s="41">
        <v>2018</v>
      </c>
      <c r="Q13" s="41">
        <v>2317</v>
      </c>
      <c r="R13" s="41">
        <v>2851</v>
      </c>
      <c r="S13" s="41">
        <v>2918</v>
      </c>
    </row>
    <row r="14" spans="1:19" ht="12.45" customHeight="1" x14ac:dyDescent="0.25">
      <c r="A14" s="6" t="s">
        <v>76</v>
      </c>
    </row>
    <row r="15" spans="1:19" ht="12.45" customHeight="1" x14ac:dyDescent="0.25">
      <c r="A15" s="6" t="s">
        <v>82</v>
      </c>
      <c r="B15" s="45">
        <v>-37</v>
      </c>
      <c r="C15" s="45">
        <v>-37</v>
      </c>
      <c r="D15" s="45">
        <v>-95</v>
      </c>
      <c r="E15" s="45">
        <v>-123</v>
      </c>
      <c r="F15" s="45">
        <v>-122</v>
      </c>
      <c r="G15" s="45">
        <v>-122</v>
      </c>
      <c r="H15" s="45">
        <v>-122</v>
      </c>
      <c r="I15" s="45">
        <v>-122</v>
      </c>
      <c r="J15" s="45">
        <v>-122</v>
      </c>
      <c r="K15" s="45">
        <v>-122</v>
      </c>
      <c r="L15" s="45">
        <v>-122</v>
      </c>
      <c r="M15" s="45">
        <v>-121</v>
      </c>
      <c r="O15" s="45">
        <v>-170</v>
      </c>
      <c r="P15" s="45">
        <v>-153</v>
      </c>
      <c r="Q15" s="45">
        <v>-206</v>
      </c>
      <c r="R15" s="45">
        <v>-488</v>
      </c>
      <c r="S15" s="45">
        <v>-487</v>
      </c>
    </row>
    <row r="16" spans="1:19" ht="12.45" customHeight="1" x14ac:dyDescent="0.25">
      <c r="A16" s="6" t="s">
        <v>42</v>
      </c>
      <c r="B16" s="45">
        <v>-45</v>
      </c>
      <c r="C16" s="45">
        <v>-4</v>
      </c>
      <c r="D16" s="45">
        <v>-97</v>
      </c>
      <c r="E16" s="45">
        <v>-9</v>
      </c>
      <c r="F16" s="45">
        <v>-4</v>
      </c>
      <c r="G16" s="45">
        <v>-10</v>
      </c>
      <c r="H16" s="45">
        <v>-12</v>
      </c>
      <c r="I16" s="45">
        <v>-24</v>
      </c>
      <c r="J16" s="45">
        <v>-20</v>
      </c>
      <c r="K16" s="45">
        <v>-9</v>
      </c>
      <c r="L16" s="45">
        <v>-7</v>
      </c>
      <c r="M16" s="45">
        <v>-4</v>
      </c>
      <c r="O16" s="45">
        <v>-87</v>
      </c>
      <c r="P16" s="45">
        <v>-82</v>
      </c>
      <c r="Q16" s="45">
        <v>-148</v>
      </c>
      <c r="R16" s="45">
        <v>-35</v>
      </c>
      <c r="S16" s="45">
        <v>-60</v>
      </c>
    </row>
    <row r="17" spans="1:19" ht="12.45" hidden="1" customHeight="1" x14ac:dyDescent="0.25">
      <c r="A17" s="6" t="s">
        <v>83</v>
      </c>
      <c r="B17" s="45">
        <v>0</v>
      </c>
      <c r="C17" s="45">
        <v>0</v>
      </c>
      <c r="D17" s="45">
        <v>0</v>
      </c>
      <c r="E17" s="45">
        <v>0</v>
      </c>
      <c r="F17" s="45">
        <v>0</v>
      </c>
      <c r="G17" s="45">
        <v>0</v>
      </c>
      <c r="H17" s="45">
        <v>0</v>
      </c>
      <c r="I17" s="45">
        <v>0</v>
      </c>
      <c r="J17" s="45">
        <v>0</v>
      </c>
      <c r="K17" s="45">
        <v>0</v>
      </c>
      <c r="L17" s="45">
        <v>0</v>
      </c>
      <c r="M17" s="45">
        <v>0</v>
      </c>
      <c r="O17" s="45">
        <v>0</v>
      </c>
      <c r="P17" s="45">
        <v>0</v>
      </c>
      <c r="Q17" s="45">
        <v>0</v>
      </c>
      <c r="R17" s="45">
        <v>0</v>
      </c>
      <c r="S17" s="45">
        <v>0</v>
      </c>
    </row>
    <row r="18" spans="1:19" ht="12.45" hidden="1" customHeight="1" x14ac:dyDescent="0.25">
      <c r="A18" s="6" t="s">
        <v>84</v>
      </c>
      <c r="B18" s="45">
        <v>0</v>
      </c>
      <c r="C18" s="45">
        <v>0</v>
      </c>
      <c r="D18" s="45">
        <v>0</v>
      </c>
      <c r="E18" s="45">
        <v>0</v>
      </c>
      <c r="F18" s="45">
        <v>0</v>
      </c>
      <c r="G18" s="45">
        <v>0</v>
      </c>
      <c r="H18" s="45">
        <v>0</v>
      </c>
      <c r="I18" s="45">
        <v>0</v>
      </c>
      <c r="J18" s="45">
        <v>0</v>
      </c>
      <c r="K18" s="45">
        <v>0</v>
      </c>
      <c r="L18" s="45">
        <v>0</v>
      </c>
      <c r="M18" s="45">
        <v>0</v>
      </c>
      <c r="O18" s="45">
        <v>0</v>
      </c>
      <c r="P18" s="45">
        <v>0</v>
      </c>
      <c r="Q18" s="45">
        <v>0</v>
      </c>
      <c r="R18" s="45">
        <v>0</v>
      </c>
      <c r="S18" s="45">
        <v>0</v>
      </c>
    </row>
    <row r="19" spans="1:19" ht="12.45" customHeight="1" x14ac:dyDescent="0.25">
      <c r="A19" s="6" t="s">
        <v>43</v>
      </c>
      <c r="B19" s="45">
        <v>-14</v>
      </c>
      <c r="C19" s="45">
        <v>-17</v>
      </c>
      <c r="D19" s="45">
        <v>-31</v>
      </c>
      <c r="E19" s="45">
        <v>-26</v>
      </c>
      <c r="F19" s="45">
        <v>-56</v>
      </c>
      <c r="G19" s="45">
        <v>-22</v>
      </c>
      <c r="H19" s="45">
        <v>-13</v>
      </c>
      <c r="I19" s="45">
        <v>-5</v>
      </c>
      <c r="J19" s="45">
        <v>-9</v>
      </c>
      <c r="K19" s="45">
        <v>-12</v>
      </c>
      <c r="L19" s="45">
        <v>-16</v>
      </c>
      <c r="M19" s="45">
        <v>-11</v>
      </c>
      <c r="O19" s="45">
        <v>-31</v>
      </c>
      <c r="P19" s="45">
        <v>-15</v>
      </c>
      <c r="Q19" s="45">
        <v>-80</v>
      </c>
      <c r="R19" s="45">
        <v>-116</v>
      </c>
      <c r="S19" s="45">
        <v>-42</v>
      </c>
    </row>
    <row r="20" spans="1:19" ht="12.45" customHeight="1" x14ac:dyDescent="0.25">
      <c r="A20" s="6" t="s">
        <v>85</v>
      </c>
      <c r="E20" s="45">
        <v>0</v>
      </c>
      <c r="F20" s="45">
        <v>0</v>
      </c>
      <c r="G20" s="45">
        <v>0</v>
      </c>
      <c r="H20" s="45">
        <v>0</v>
      </c>
      <c r="I20" s="45">
        <v>0</v>
      </c>
      <c r="J20" s="45">
        <v>0</v>
      </c>
      <c r="K20" s="45">
        <v>0</v>
      </c>
      <c r="L20" s="45">
        <v>0</v>
      </c>
      <c r="M20" s="45">
        <v>0</v>
      </c>
      <c r="O20" s="45">
        <v>0</v>
      </c>
      <c r="P20" s="45">
        <v>0</v>
      </c>
      <c r="Q20" s="45">
        <v>-25</v>
      </c>
      <c r="R20" s="45">
        <v>0</v>
      </c>
      <c r="S20" s="45">
        <v>0</v>
      </c>
    </row>
    <row r="21" spans="1:19" ht="12.45" customHeight="1" x14ac:dyDescent="0.25">
      <c r="A21" s="6" t="s">
        <v>86</v>
      </c>
      <c r="B21" s="45">
        <v>0</v>
      </c>
      <c r="C21" s="45">
        <v>0</v>
      </c>
      <c r="D21" s="45">
        <v>-23</v>
      </c>
      <c r="E21" s="45">
        <v>-2</v>
      </c>
      <c r="F21" s="45">
        <v>-13</v>
      </c>
      <c r="G21" s="45">
        <v>0</v>
      </c>
      <c r="H21" s="45">
        <v>-2</v>
      </c>
      <c r="I21" s="45">
        <v>-2</v>
      </c>
      <c r="J21" s="45">
        <v>-1</v>
      </c>
      <c r="K21" s="45">
        <v>-1</v>
      </c>
      <c r="L21" s="45">
        <v>-2</v>
      </c>
      <c r="M21" s="45">
        <v>-6</v>
      </c>
      <c r="O21" s="45">
        <v>-44</v>
      </c>
      <c r="P21" s="45">
        <v>-26</v>
      </c>
      <c r="Q21" s="45">
        <v>-12</v>
      </c>
      <c r="R21" s="45">
        <v>-20</v>
      </c>
      <c r="S21" s="45">
        <v>-6</v>
      </c>
    </row>
    <row r="22" spans="1:19" ht="12.45" customHeight="1" x14ac:dyDescent="0.25">
      <c r="A22" s="6" t="s">
        <v>87</v>
      </c>
      <c r="B22" s="45">
        <v>0</v>
      </c>
      <c r="C22" s="45">
        <v>0</v>
      </c>
      <c r="D22" s="45">
        <v>0</v>
      </c>
      <c r="E22" s="45">
        <v>0</v>
      </c>
      <c r="F22" s="45">
        <v>0</v>
      </c>
      <c r="G22" s="45">
        <v>0</v>
      </c>
      <c r="H22" s="45">
        <v>-4</v>
      </c>
      <c r="I22" s="45">
        <v>19</v>
      </c>
      <c r="J22" s="45">
        <v>0</v>
      </c>
      <c r="K22" s="45">
        <v>0</v>
      </c>
      <c r="L22" s="45">
        <v>0</v>
      </c>
      <c r="M22" s="45">
        <v>0</v>
      </c>
      <c r="O22" s="45">
        <v>-33</v>
      </c>
      <c r="P22" s="45">
        <v>-16</v>
      </c>
      <c r="Q22" s="45">
        <v>0</v>
      </c>
      <c r="R22" s="45">
        <v>-4</v>
      </c>
      <c r="S22" s="45">
        <v>18</v>
      </c>
    </row>
    <row r="23" spans="1:19" ht="12.45" hidden="1" customHeight="1" x14ac:dyDescent="0.25">
      <c r="A23" s="6" t="s">
        <v>88</v>
      </c>
      <c r="B23" s="45">
        <v>0</v>
      </c>
      <c r="C23" s="45">
        <v>0</v>
      </c>
      <c r="D23" s="45">
        <v>0</v>
      </c>
      <c r="E23" s="45">
        <v>0</v>
      </c>
      <c r="F23" s="45">
        <v>0</v>
      </c>
      <c r="G23" s="45">
        <v>0</v>
      </c>
      <c r="H23" s="45">
        <v>0</v>
      </c>
      <c r="I23" s="45">
        <v>0</v>
      </c>
      <c r="J23" s="45">
        <v>0</v>
      </c>
      <c r="K23" s="45">
        <v>0</v>
      </c>
      <c r="L23" s="45">
        <v>0</v>
      </c>
      <c r="M23" s="45">
        <v>0</v>
      </c>
      <c r="O23" s="45">
        <v>0</v>
      </c>
      <c r="P23" s="45">
        <v>0</v>
      </c>
      <c r="Q23" s="45">
        <v>0</v>
      </c>
      <c r="R23" s="45">
        <v>0</v>
      </c>
      <c r="S23" s="45">
        <v>0</v>
      </c>
    </row>
    <row r="24" spans="1:19" ht="12.45" customHeight="1" x14ac:dyDescent="0.25">
      <c r="A24" s="6" t="s">
        <v>89</v>
      </c>
      <c r="E24" s="45">
        <v>-23</v>
      </c>
      <c r="F24" s="45">
        <v>0</v>
      </c>
      <c r="G24" s="45">
        <v>0</v>
      </c>
      <c r="H24" s="45">
        <v>0</v>
      </c>
      <c r="I24" s="45">
        <v>0</v>
      </c>
      <c r="J24" s="45">
        <v>0</v>
      </c>
      <c r="K24" s="45">
        <v>0</v>
      </c>
      <c r="L24" s="45">
        <v>0</v>
      </c>
      <c r="M24" s="45">
        <v>0</v>
      </c>
      <c r="O24" s="45">
        <v>0</v>
      </c>
      <c r="P24" s="45">
        <v>0</v>
      </c>
      <c r="Q24" s="45">
        <v>-9</v>
      </c>
      <c r="R24" s="45">
        <v>-23</v>
      </c>
      <c r="S24" s="45">
        <v>0</v>
      </c>
    </row>
    <row r="25" spans="1:19" ht="12.45" customHeight="1" x14ac:dyDescent="0.25">
      <c r="A25" s="6" t="s">
        <v>90</v>
      </c>
      <c r="B25" s="42">
        <v>-1</v>
      </c>
      <c r="C25" s="42">
        <v>-2</v>
      </c>
      <c r="D25" s="42">
        <v>-5</v>
      </c>
      <c r="E25" s="42">
        <v>0</v>
      </c>
      <c r="F25" s="42">
        <v>-2</v>
      </c>
      <c r="G25" s="42">
        <v>-1</v>
      </c>
      <c r="H25" s="42">
        <v>-1</v>
      </c>
      <c r="I25" s="42">
        <v>-1</v>
      </c>
      <c r="J25" s="42">
        <v>-1</v>
      </c>
      <c r="K25" s="42">
        <v>-2</v>
      </c>
      <c r="L25" s="42">
        <v>-6</v>
      </c>
      <c r="M25" s="42">
        <v>0</v>
      </c>
      <c r="O25" s="42">
        <v>2</v>
      </c>
      <c r="P25" s="42">
        <v>-5</v>
      </c>
      <c r="Q25" s="42">
        <v>-7</v>
      </c>
      <c r="R25" s="42">
        <v>-3</v>
      </c>
      <c r="S25" s="42">
        <v>-10</v>
      </c>
    </row>
    <row r="26" spans="1:19" ht="13.2" customHeight="1" x14ac:dyDescent="0.25">
      <c r="A26" s="6" t="s">
        <v>91</v>
      </c>
      <c r="B26" s="43">
        <f t="shared" ref="B26:M26" si="3">SUM(B15:B25)</f>
        <v>-97</v>
      </c>
      <c r="C26" s="43">
        <f t="shared" si="3"/>
        <v>-60</v>
      </c>
      <c r="D26" s="43">
        <f t="shared" si="3"/>
        <v>-251</v>
      </c>
      <c r="E26" s="43">
        <f t="shared" si="3"/>
        <v>-183</v>
      </c>
      <c r="F26" s="43">
        <f t="shared" si="3"/>
        <v>-197</v>
      </c>
      <c r="G26" s="43">
        <f t="shared" si="3"/>
        <v>-155</v>
      </c>
      <c r="H26" s="43">
        <f t="shared" si="3"/>
        <v>-154</v>
      </c>
      <c r="I26" s="43">
        <f t="shared" si="3"/>
        <v>-135</v>
      </c>
      <c r="J26" s="43">
        <f t="shared" si="3"/>
        <v>-153</v>
      </c>
      <c r="K26" s="43">
        <f t="shared" si="3"/>
        <v>-146</v>
      </c>
      <c r="L26" s="43">
        <f t="shared" si="3"/>
        <v>-153</v>
      </c>
      <c r="M26" s="43">
        <f t="shared" si="3"/>
        <v>-142</v>
      </c>
      <c r="O26" s="43">
        <f>SUM(O15:O25)</f>
        <v>-363</v>
      </c>
      <c r="P26" s="43">
        <f>SUM(P15:P25)</f>
        <v>-297</v>
      </c>
      <c r="Q26" s="43">
        <f>SUM(Q15:Q25)</f>
        <v>-487</v>
      </c>
      <c r="R26" s="43">
        <f>SUM(R15:R25)</f>
        <v>-689</v>
      </c>
      <c r="S26" s="43">
        <f>SUM(S15:S25)</f>
        <v>-587</v>
      </c>
    </row>
    <row r="27" spans="1:19" ht="12.45" customHeight="1" x14ac:dyDescent="0.25">
      <c r="A27" s="5" t="s">
        <v>92</v>
      </c>
      <c r="B27" s="46">
        <f t="shared" ref="B27:M27" si="4">B13+B26</f>
        <v>446</v>
      </c>
      <c r="C27" s="46">
        <f t="shared" si="4"/>
        <v>449</v>
      </c>
      <c r="D27" s="46">
        <f t="shared" si="4"/>
        <v>514</v>
      </c>
      <c r="E27" s="46">
        <f t="shared" si="4"/>
        <v>524</v>
      </c>
      <c r="F27" s="46">
        <f t="shared" si="4"/>
        <v>539</v>
      </c>
      <c r="G27" s="46">
        <f t="shared" si="4"/>
        <v>543</v>
      </c>
      <c r="H27" s="46">
        <f t="shared" si="4"/>
        <v>556</v>
      </c>
      <c r="I27" s="46">
        <f t="shared" si="4"/>
        <v>555</v>
      </c>
      <c r="J27" s="46">
        <f t="shared" si="4"/>
        <v>585</v>
      </c>
      <c r="K27" s="46">
        <f t="shared" si="4"/>
        <v>583</v>
      </c>
      <c r="L27" s="46">
        <f t="shared" si="4"/>
        <v>609</v>
      </c>
      <c r="M27" s="46">
        <f t="shared" si="4"/>
        <v>608</v>
      </c>
      <c r="O27" s="46">
        <f>O13+O26</f>
        <v>1616</v>
      </c>
      <c r="P27" s="46">
        <f>P13+P26</f>
        <v>1721</v>
      </c>
      <c r="Q27" s="46">
        <f>Q13+Q26</f>
        <v>1830</v>
      </c>
      <c r="R27" s="46">
        <f>R13+R26</f>
        <v>2162</v>
      </c>
      <c r="S27" s="46">
        <f>S13+S26</f>
        <v>2331</v>
      </c>
    </row>
    <row r="28" spans="1:19" ht="12.45" customHeight="1" x14ac:dyDescent="0.25">
      <c r="B28" s="57"/>
      <c r="C28" s="57"/>
      <c r="D28" s="57"/>
      <c r="E28" s="57"/>
      <c r="F28" s="57"/>
      <c r="G28" s="57"/>
      <c r="H28" s="57"/>
      <c r="I28" s="57"/>
      <c r="J28" s="57"/>
      <c r="K28" s="57"/>
      <c r="L28" s="57"/>
      <c r="M28" s="57"/>
      <c r="O28" s="57"/>
      <c r="P28" s="57"/>
      <c r="Q28" s="57"/>
      <c r="R28" s="57"/>
      <c r="S28" s="57"/>
    </row>
    <row r="29" spans="1:19" ht="12.45" customHeight="1" x14ac:dyDescent="0.25">
      <c r="A29" s="5" t="s">
        <v>93</v>
      </c>
      <c r="B29" s="41">
        <v>382</v>
      </c>
      <c r="C29" s="41">
        <v>431</v>
      </c>
      <c r="D29" s="41">
        <v>352</v>
      </c>
      <c r="E29" s="41">
        <v>410</v>
      </c>
      <c r="F29" s="41">
        <v>423</v>
      </c>
      <c r="G29" s="41">
        <v>448</v>
      </c>
      <c r="H29" s="41">
        <v>517</v>
      </c>
      <c r="I29" s="41">
        <v>547</v>
      </c>
      <c r="J29" s="41">
        <v>568</v>
      </c>
      <c r="K29" s="41">
        <v>586</v>
      </c>
      <c r="L29" s="41">
        <v>630</v>
      </c>
      <c r="M29" s="41">
        <v>657</v>
      </c>
      <c r="O29" s="41">
        <v>1441</v>
      </c>
      <c r="P29" s="41">
        <v>1564</v>
      </c>
      <c r="Q29" s="41">
        <v>1578</v>
      </c>
      <c r="R29" s="41">
        <v>1798</v>
      </c>
      <c r="S29" s="41">
        <v>2331</v>
      </c>
    </row>
    <row r="30" spans="1:19" ht="12.45" customHeight="1" x14ac:dyDescent="0.25">
      <c r="A30" s="6" t="s">
        <v>94</v>
      </c>
      <c r="B30" s="42">
        <f>-B26</f>
        <v>97</v>
      </c>
      <c r="C30" s="42">
        <f>-C26</f>
        <v>60</v>
      </c>
      <c r="D30" s="42">
        <f>-D26</f>
        <v>251</v>
      </c>
      <c r="E30" s="42">
        <f t="shared" ref="E30:M30" si="5">-E26+E9</f>
        <v>183</v>
      </c>
      <c r="F30" s="42">
        <f t="shared" si="5"/>
        <v>197</v>
      </c>
      <c r="G30" s="42">
        <f t="shared" si="5"/>
        <v>189</v>
      </c>
      <c r="H30" s="42">
        <f t="shared" si="5"/>
        <v>154</v>
      </c>
      <c r="I30" s="42">
        <f t="shared" si="5"/>
        <v>135</v>
      </c>
      <c r="J30" s="42">
        <f t="shared" si="5"/>
        <v>153</v>
      </c>
      <c r="K30" s="42">
        <f t="shared" si="5"/>
        <v>146</v>
      </c>
      <c r="L30" s="42">
        <f t="shared" si="5"/>
        <v>153</v>
      </c>
      <c r="M30" s="42">
        <f t="shared" si="5"/>
        <v>142</v>
      </c>
      <c r="O30" s="42">
        <f>-O26+O9</f>
        <v>363</v>
      </c>
      <c r="P30" s="42">
        <f>-P26+P9</f>
        <v>297</v>
      </c>
      <c r="Q30" s="42">
        <f>-Q26+Q9</f>
        <v>487</v>
      </c>
      <c r="R30" s="42">
        <f>-R26+R9</f>
        <v>723</v>
      </c>
      <c r="S30" s="42">
        <f>-S26+S9</f>
        <v>587</v>
      </c>
    </row>
    <row r="31" spans="1:19" ht="12.45" customHeight="1" x14ac:dyDescent="0.25">
      <c r="A31" s="5" t="s">
        <v>95</v>
      </c>
      <c r="B31" s="46">
        <f>B29-B26</f>
        <v>479</v>
      </c>
      <c r="C31" s="46">
        <f>C29-C26</f>
        <v>491</v>
      </c>
      <c r="D31" s="46">
        <f>D29-D26</f>
        <v>603</v>
      </c>
      <c r="E31" s="46">
        <f t="shared" ref="E31:M31" si="6">E29+E30</f>
        <v>593</v>
      </c>
      <c r="F31" s="46">
        <f t="shared" si="6"/>
        <v>620</v>
      </c>
      <c r="G31" s="46">
        <f t="shared" si="6"/>
        <v>637</v>
      </c>
      <c r="H31" s="46">
        <f t="shared" si="6"/>
        <v>671</v>
      </c>
      <c r="I31" s="46">
        <f t="shared" si="6"/>
        <v>682</v>
      </c>
      <c r="J31" s="46">
        <f t="shared" si="6"/>
        <v>721</v>
      </c>
      <c r="K31" s="46">
        <f t="shared" si="6"/>
        <v>732</v>
      </c>
      <c r="L31" s="46">
        <f t="shared" si="6"/>
        <v>783</v>
      </c>
      <c r="M31" s="46">
        <f t="shared" si="6"/>
        <v>799</v>
      </c>
      <c r="O31" s="46">
        <f>O29+O30</f>
        <v>1804</v>
      </c>
      <c r="P31" s="46">
        <f>P29+P30</f>
        <v>1861</v>
      </c>
      <c r="Q31" s="46">
        <f>Q29+Q30</f>
        <v>2065</v>
      </c>
      <c r="R31" s="46">
        <f>R29+R30</f>
        <v>2521</v>
      </c>
      <c r="S31" s="46">
        <f>S29+S30</f>
        <v>2918</v>
      </c>
    </row>
    <row r="32" spans="1:19" ht="12.45" customHeight="1" x14ac:dyDescent="0.25">
      <c r="A32" s="6" t="s">
        <v>96</v>
      </c>
      <c r="B32" s="47">
        <v>27</v>
      </c>
      <c r="C32" s="47">
        <v>27</v>
      </c>
      <c r="D32" s="47">
        <v>30</v>
      </c>
      <c r="E32" s="47">
        <v>32</v>
      </c>
      <c r="F32" s="47">
        <v>31</v>
      </c>
      <c r="G32" s="47">
        <v>31</v>
      </c>
      <c r="H32" s="47">
        <v>30</v>
      </c>
      <c r="I32" s="47">
        <v>34</v>
      </c>
      <c r="J32" s="47">
        <v>36</v>
      </c>
      <c r="K32" s="47">
        <v>36</v>
      </c>
      <c r="L32" s="47">
        <v>39</v>
      </c>
      <c r="M32" s="47">
        <v>44</v>
      </c>
      <c r="O32" s="47">
        <v>108</v>
      </c>
      <c r="P32" s="47">
        <v>104</v>
      </c>
      <c r="Q32" s="47">
        <v>111</v>
      </c>
      <c r="R32" s="47">
        <v>125</v>
      </c>
      <c r="S32" s="47">
        <v>145</v>
      </c>
    </row>
    <row r="33" spans="1:19" ht="12.45" customHeight="1" x14ac:dyDescent="0.25">
      <c r="A33" s="48" t="s">
        <v>97</v>
      </c>
      <c r="B33" s="41">
        <f t="shared" ref="B33:M33" si="7">+B31+B32</f>
        <v>506</v>
      </c>
      <c r="C33" s="41">
        <f t="shared" si="7"/>
        <v>518</v>
      </c>
      <c r="D33" s="41">
        <f t="shared" si="7"/>
        <v>633</v>
      </c>
      <c r="E33" s="41">
        <f t="shared" si="7"/>
        <v>625</v>
      </c>
      <c r="F33" s="41">
        <f t="shared" si="7"/>
        <v>651</v>
      </c>
      <c r="G33" s="41">
        <f t="shared" si="7"/>
        <v>668</v>
      </c>
      <c r="H33" s="41">
        <f t="shared" si="7"/>
        <v>701</v>
      </c>
      <c r="I33" s="41">
        <f t="shared" si="7"/>
        <v>716</v>
      </c>
      <c r="J33" s="41">
        <f t="shared" si="7"/>
        <v>757</v>
      </c>
      <c r="K33" s="41">
        <f t="shared" si="7"/>
        <v>768</v>
      </c>
      <c r="L33" s="41">
        <f t="shared" si="7"/>
        <v>822</v>
      </c>
      <c r="M33" s="41">
        <f t="shared" si="7"/>
        <v>843</v>
      </c>
      <c r="O33" s="41">
        <f>+O31+O32</f>
        <v>1912</v>
      </c>
      <c r="P33" s="41">
        <f>+P31+P32</f>
        <v>1965</v>
      </c>
      <c r="Q33" s="41">
        <f>+Q31+Q32</f>
        <v>2176</v>
      </c>
      <c r="R33" s="41">
        <f>+R31+R32</f>
        <v>2646</v>
      </c>
      <c r="S33" s="41">
        <f>+S31+S32</f>
        <v>3063</v>
      </c>
    </row>
    <row r="34" spans="1:19" ht="12.45" customHeight="1" x14ac:dyDescent="0.25">
      <c r="I34" s="48"/>
      <c r="M34" s="48"/>
    </row>
    <row r="35" spans="1:19" ht="12.45" customHeight="1" x14ac:dyDescent="0.25">
      <c r="A35" s="5" t="s">
        <v>98</v>
      </c>
      <c r="E35" s="41">
        <v>312</v>
      </c>
      <c r="F35" s="41">
        <v>341</v>
      </c>
      <c r="G35" s="41">
        <v>356</v>
      </c>
      <c r="H35" s="41">
        <v>440</v>
      </c>
      <c r="I35" s="41">
        <v>488</v>
      </c>
      <c r="J35" s="41">
        <v>548</v>
      </c>
      <c r="K35" s="41">
        <v>529</v>
      </c>
      <c r="L35" s="41">
        <v>580</v>
      </c>
      <c r="M35" s="41">
        <v>677</v>
      </c>
      <c r="N35" s="49"/>
      <c r="O35" s="41">
        <v>1534</v>
      </c>
      <c r="P35" s="41">
        <v>1475</v>
      </c>
      <c r="Q35" s="41">
        <v>1401</v>
      </c>
      <c r="R35" s="41">
        <v>1449</v>
      </c>
      <c r="S35" s="41">
        <v>2145</v>
      </c>
    </row>
    <row r="36" spans="1:19" ht="12.45" customHeight="1" x14ac:dyDescent="0.25">
      <c r="A36" s="5" t="s">
        <v>99</v>
      </c>
      <c r="B36" s="41">
        <v>267</v>
      </c>
      <c r="C36" s="41">
        <v>294</v>
      </c>
      <c r="D36" s="41">
        <v>197</v>
      </c>
      <c r="E36" s="41">
        <v>234</v>
      </c>
      <c r="F36" s="41">
        <v>222</v>
      </c>
      <c r="G36" s="41">
        <v>306</v>
      </c>
      <c r="H36" s="41">
        <v>355</v>
      </c>
      <c r="I36" s="41">
        <v>395</v>
      </c>
      <c r="J36" s="41">
        <v>452</v>
      </c>
      <c r="K36" s="41">
        <v>423</v>
      </c>
      <c r="L36" s="41">
        <v>519</v>
      </c>
      <c r="M36" s="41">
        <v>519</v>
      </c>
      <c r="O36" s="41">
        <v>1187</v>
      </c>
      <c r="P36" s="41">
        <v>1125</v>
      </c>
      <c r="Q36" s="41">
        <v>1059</v>
      </c>
      <c r="R36" s="41">
        <v>1117</v>
      </c>
      <c r="S36" s="41">
        <v>1788</v>
      </c>
    </row>
    <row r="37" spans="1:19" ht="12.45" customHeight="1" x14ac:dyDescent="0.25">
      <c r="A37" s="6" t="s">
        <v>100</v>
      </c>
      <c r="B37" s="45">
        <f t="shared" ref="B37:M37" si="8">B30</f>
        <v>97</v>
      </c>
      <c r="C37" s="45">
        <f t="shared" si="8"/>
        <v>60</v>
      </c>
      <c r="D37" s="45">
        <f t="shared" si="8"/>
        <v>251</v>
      </c>
      <c r="E37" s="45">
        <f t="shared" si="8"/>
        <v>183</v>
      </c>
      <c r="F37" s="45">
        <f t="shared" si="8"/>
        <v>197</v>
      </c>
      <c r="G37" s="45">
        <f t="shared" si="8"/>
        <v>189</v>
      </c>
      <c r="H37" s="45">
        <f t="shared" si="8"/>
        <v>154</v>
      </c>
      <c r="I37" s="45">
        <f t="shared" si="8"/>
        <v>135</v>
      </c>
      <c r="J37" s="45">
        <f t="shared" si="8"/>
        <v>153</v>
      </c>
      <c r="K37" s="45">
        <f t="shared" si="8"/>
        <v>146</v>
      </c>
      <c r="L37" s="45">
        <f t="shared" si="8"/>
        <v>153</v>
      </c>
      <c r="M37" s="45">
        <f t="shared" si="8"/>
        <v>142</v>
      </c>
      <c r="O37" s="45">
        <v>363</v>
      </c>
      <c r="P37" s="45">
        <v>297</v>
      </c>
      <c r="Q37" s="45">
        <f>Q30</f>
        <v>487</v>
      </c>
      <c r="R37" s="45">
        <f>R30</f>
        <v>723</v>
      </c>
      <c r="S37" s="45">
        <f>S30</f>
        <v>587</v>
      </c>
    </row>
    <row r="38" spans="1:19" ht="20.7" customHeight="1" x14ac:dyDescent="0.25">
      <c r="A38" s="6" t="s">
        <v>101</v>
      </c>
    </row>
    <row r="39" spans="1:19" ht="12.45" customHeight="1" x14ac:dyDescent="0.25">
      <c r="A39" s="6" t="s">
        <v>102</v>
      </c>
      <c r="B39" s="45">
        <v>11</v>
      </c>
      <c r="C39" s="45">
        <v>12</v>
      </c>
      <c r="D39" s="45">
        <v>-2</v>
      </c>
      <c r="E39" s="45">
        <v>-3</v>
      </c>
      <c r="F39" s="45">
        <v>-2</v>
      </c>
      <c r="G39" s="45">
        <v>-1</v>
      </c>
      <c r="H39" s="45">
        <v>-9</v>
      </c>
      <c r="I39" s="45">
        <v>-27</v>
      </c>
      <c r="J39" s="45">
        <v>-23</v>
      </c>
      <c r="K39" s="45">
        <v>-24</v>
      </c>
      <c r="L39" s="45">
        <v>-9</v>
      </c>
      <c r="M39" s="45">
        <v>-26</v>
      </c>
      <c r="O39" s="45">
        <v>-52</v>
      </c>
      <c r="P39" s="45">
        <v>-29</v>
      </c>
      <c r="Q39" s="45">
        <v>7</v>
      </c>
      <c r="R39" s="45">
        <v>-16</v>
      </c>
      <c r="S39" s="45">
        <v>-83</v>
      </c>
    </row>
    <row r="40" spans="1:19" ht="12.45" customHeight="1" x14ac:dyDescent="0.25">
      <c r="A40" s="6" t="s">
        <v>103</v>
      </c>
      <c r="B40" s="45">
        <v>0</v>
      </c>
      <c r="C40" s="45">
        <v>0</v>
      </c>
      <c r="D40" s="45">
        <v>0</v>
      </c>
      <c r="E40" s="45">
        <v>0</v>
      </c>
      <c r="F40" s="45">
        <v>0</v>
      </c>
      <c r="G40" s="45">
        <v>0</v>
      </c>
      <c r="H40" s="45">
        <v>0</v>
      </c>
      <c r="I40" s="45">
        <v>0</v>
      </c>
      <c r="J40" s="45">
        <v>-39</v>
      </c>
      <c r="K40" s="45">
        <v>2</v>
      </c>
      <c r="L40" s="45">
        <v>-49</v>
      </c>
      <c r="M40" s="45">
        <v>-89</v>
      </c>
      <c r="O40" s="45">
        <v>-84</v>
      </c>
      <c r="P40" s="45">
        <v>0</v>
      </c>
      <c r="Q40" s="45">
        <v>0</v>
      </c>
      <c r="R40" s="45">
        <v>0</v>
      </c>
      <c r="S40" s="45">
        <v>-86</v>
      </c>
    </row>
    <row r="41" spans="1:19" ht="13.2" hidden="1" customHeight="1" x14ac:dyDescent="0.25">
      <c r="A41" s="6" t="s">
        <v>104</v>
      </c>
      <c r="B41" s="45">
        <v>0</v>
      </c>
      <c r="C41" s="45">
        <v>0</v>
      </c>
      <c r="D41" s="45">
        <v>0</v>
      </c>
      <c r="E41" s="45">
        <v>0</v>
      </c>
      <c r="F41" s="45">
        <v>0</v>
      </c>
      <c r="G41" s="45">
        <v>0</v>
      </c>
      <c r="H41" s="45">
        <v>0</v>
      </c>
      <c r="I41" s="45">
        <v>0</v>
      </c>
      <c r="J41" s="45">
        <v>0</v>
      </c>
      <c r="K41" s="45">
        <v>0</v>
      </c>
      <c r="L41" s="45">
        <v>0</v>
      </c>
      <c r="M41" s="45">
        <v>0</v>
      </c>
      <c r="O41" s="45">
        <v>0</v>
      </c>
      <c r="P41" s="45">
        <v>0</v>
      </c>
      <c r="Q41" s="45">
        <v>0</v>
      </c>
      <c r="R41" s="45">
        <v>0</v>
      </c>
      <c r="S41" s="45">
        <v>0</v>
      </c>
    </row>
    <row r="42" spans="1:19" ht="12.45" customHeight="1" x14ac:dyDescent="0.25">
      <c r="A42" s="6" t="s">
        <v>105</v>
      </c>
      <c r="B42" s="42">
        <v>7</v>
      </c>
      <c r="C42" s="42">
        <v>7</v>
      </c>
      <c r="D42" s="42">
        <v>-2</v>
      </c>
      <c r="E42" s="42">
        <v>0</v>
      </c>
      <c r="F42" s="42">
        <v>-12</v>
      </c>
      <c r="G42" s="42">
        <v>0</v>
      </c>
      <c r="H42" s="42">
        <v>-7</v>
      </c>
      <c r="I42" s="42">
        <v>0</v>
      </c>
      <c r="J42" s="42">
        <v>0</v>
      </c>
      <c r="K42" s="42">
        <v>2</v>
      </c>
      <c r="L42" s="42">
        <v>28</v>
      </c>
      <c r="M42" s="42">
        <v>15</v>
      </c>
      <c r="O42" s="42">
        <v>-80</v>
      </c>
      <c r="P42" s="42">
        <v>-3</v>
      </c>
      <c r="Q42" s="42">
        <v>14</v>
      </c>
      <c r="R42" s="42">
        <v>-18</v>
      </c>
      <c r="S42" s="42">
        <v>30</v>
      </c>
    </row>
    <row r="43" spans="1:19" ht="13.2" customHeight="1" x14ac:dyDescent="0.25">
      <c r="A43" s="5" t="s">
        <v>106</v>
      </c>
      <c r="B43" s="43">
        <f t="shared" ref="B43:M43" si="9">SUM(B39:B42)</f>
        <v>18</v>
      </c>
      <c r="C43" s="43">
        <f t="shared" si="9"/>
        <v>19</v>
      </c>
      <c r="D43" s="43">
        <f t="shared" si="9"/>
        <v>-4</v>
      </c>
      <c r="E43" s="43">
        <f t="shared" si="9"/>
        <v>-3</v>
      </c>
      <c r="F43" s="43">
        <f t="shared" si="9"/>
        <v>-14</v>
      </c>
      <c r="G43" s="43">
        <f t="shared" si="9"/>
        <v>-1</v>
      </c>
      <c r="H43" s="43">
        <f t="shared" si="9"/>
        <v>-16</v>
      </c>
      <c r="I43" s="43">
        <f t="shared" si="9"/>
        <v>-27</v>
      </c>
      <c r="J43" s="43">
        <f t="shared" si="9"/>
        <v>-62</v>
      </c>
      <c r="K43" s="43">
        <f t="shared" si="9"/>
        <v>-20</v>
      </c>
      <c r="L43" s="43">
        <f t="shared" si="9"/>
        <v>-30</v>
      </c>
      <c r="M43" s="43">
        <f t="shared" si="9"/>
        <v>-100</v>
      </c>
      <c r="O43" s="43">
        <f>SUM(O39:O42)</f>
        <v>-216</v>
      </c>
      <c r="P43" s="43">
        <f>SUM(P39:P42)</f>
        <v>-32</v>
      </c>
      <c r="Q43" s="43">
        <f>SUM(Q39:Q42)</f>
        <v>21</v>
      </c>
      <c r="R43" s="43">
        <f>SUM(R39:R42)</f>
        <v>-34</v>
      </c>
      <c r="S43" s="43">
        <f>SUM(S39:S42)</f>
        <v>-139</v>
      </c>
    </row>
    <row r="44" spans="1:19" ht="13.2" customHeight="1" x14ac:dyDescent="0.25">
      <c r="A44" s="5" t="s">
        <v>107</v>
      </c>
      <c r="B44" s="43">
        <f t="shared" ref="B44:M44" si="10">+B43+B37</f>
        <v>115</v>
      </c>
      <c r="C44" s="43">
        <f t="shared" si="10"/>
        <v>79</v>
      </c>
      <c r="D44" s="43">
        <f t="shared" si="10"/>
        <v>247</v>
      </c>
      <c r="E44" s="43">
        <f t="shared" si="10"/>
        <v>180</v>
      </c>
      <c r="F44" s="43">
        <f t="shared" si="10"/>
        <v>183</v>
      </c>
      <c r="G44" s="43">
        <f t="shared" si="10"/>
        <v>188</v>
      </c>
      <c r="H44" s="43">
        <f t="shared" si="10"/>
        <v>138</v>
      </c>
      <c r="I44" s="43">
        <f t="shared" si="10"/>
        <v>108</v>
      </c>
      <c r="J44" s="43">
        <f t="shared" si="10"/>
        <v>91</v>
      </c>
      <c r="K44" s="43">
        <f t="shared" si="10"/>
        <v>126</v>
      </c>
      <c r="L44" s="43">
        <f t="shared" si="10"/>
        <v>123</v>
      </c>
      <c r="M44" s="43">
        <f t="shared" si="10"/>
        <v>42</v>
      </c>
      <c r="O44" s="43">
        <f>+O43+O37</f>
        <v>147</v>
      </c>
      <c r="P44" s="43">
        <f>+P43+P37</f>
        <v>265</v>
      </c>
      <c r="Q44" s="43">
        <f>+Q43+Q37</f>
        <v>508</v>
      </c>
      <c r="R44" s="43">
        <f>+R43+R37</f>
        <v>689</v>
      </c>
      <c r="S44" s="43">
        <f>+S43+S37</f>
        <v>448</v>
      </c>
    </row>
    <row r="45" spans="1:19" ht="22.5" customHeight="1" x14ac:dyDescent="0.25">
      <c r="A45" s="5" t="s">
        <v>108</v>
      </c>
      <c r="B45" s="44">
        <v>-37</v>
      </c>
      <c r="C45" s="44">
        <v>-24</v>
      </c>
      <c r="D45" s="44">
        <v>-59</v>
      </c>
      <c r="E45" s="44">
        <v>-47</v>
      </c>
      <c r="F45" s="44">
        <v>-8</v>
      </c>
      <c r="G45" s="44">
        <v>-65</v>
      </c>
      <c r="H45" s="44">
        <v>-55</v>
      </c>
      <c r="I45" s="44">
        <v>-47</v>
      </c>
      <c r="J45" s="44">
        <v>-51</v>
      </c>
      <c r="K45" s="44">
        <v>-38</v>
      </c>
      <c r="L45" s="44">
        <v>-88</v>
      </c>
      <c r="M45" s="44">
        <v>-12</v>
      </c>
      <c r="O45" s="44">
        <v>-61</v>
      </c>
      <c r="P45" s="44">
        <v>-66</v>
      </c>
      <c r="Q45" s="44">
        <v>-134</v>
      </c>
      <c r="R45" s="44">
        <v>-175</v>
      </c>
      <c r="S45" s="44">
        <v>-222</v>
      </c>
    </row>
    <row r="46" spans="1:19" ht="13.2" customHeight="1" x14ac:dyDescent="0.25">
      <c r="A46" s="5" t="s">
        <v>109</v>
      </c>
      <c r="B46" s="50">
        <f t="shared" ref="B46:M46" si="11">B45+B44</f>
        <v>78</v>
      </c>
      <c r="C46" s="50">
        <f t="shared" si="11"/>
        <v>55</v>
      </c>
      <c r="D46" s="50">
        <f t="shared" si="11"/>
        <v>188</v>
      </c>
      <c r="E46" s="50">
        <f t="shared" si="11"/>
        <v>133</v>
      </c>
      <c r="F46" s="50">
        <f t="shared" si="11"/>
        <v>175</v>
      </c>
      <c r="G46" s="50">
        <f t="shared" si="11"/>
        <v>123</v>
      </c>
      <c r="H46" s="50">
        <f t="shared" si="11"/>
        <v>83</v>
      </c>
      <c r="I46" s="50">
        <f t="shared" si="11"/>
        <v>61</v>
      </c>
      <c r="J46" s="50">
        <f t="shared" si="11"/>
        <v>40</v>
      </c>
      <c r="K46" s="50">
        <f t="shared" si="11"/>
        <v>88</v>
      </c>
      <c r="L46" s="50">
        <f t="shared" si="11"/>
        <v>35</v>
      </c>
      <c r="M46" s="50">
        <f t="shared" si="11"/>
        <v>30</v>
      </c>
      <c r="O46" s="50">
        <f>O45+O44</f>
        <v>86</v>
      </c>
      <c r="P46" s="50">
        <f>P45+P44</f>
        <v>199</v>
      </c>
      <c r="Q46" s="50">
        <f>Q45+Q44</f>
        <v>374</v>
      </c>
      <c r="R46" s="50">
        <f>R45+R44</f>
        <v>514</v>
      </c>
      <c r="S46" s="50">
        <f>S45+S44</f>
        <v>226</v>
      </c>
    </row>
    <row r="47" spans="1:19" ht="12.45" customHeight="1" x14ac:dyDescent="0.25">
      <c r="A47" s="5" t="s">
        <v>110</v>
      </c>
      <c r="B47" s="58"/>
      <c r="C47" s="58"/>
      <c r="D47" s="58"/>
      <c r="E47" s="43">
        <f t="shared" ref="E47:M47" si="12">E35+E44</f>
        <v>492</v>
      </c>
      <c r="F47" s="43">
        <f t="shared" si="12"/>
        <v>524</v>
      </c>
      <c r="G47" s="43">
        <f t="shared" si="12"/>
        <v>544</v>
      </c>
      <c r="H47" s="43">
        <f t="shared" si="12"/>
        <v>578</v>
      </c>
      <c r="I47" s="43">
        <f t="shared" si="12"/>
        <v>596</v>
      </c>
      <c r="J47" s="43">
        <f t="shared" si="12"/>
        <v>639</v>
      </c>
      <c r="K47" s="43">
        <f t="shared" si="12"/>
        <v>655</v>
      </c>
      <c r="L47" s="43">
        <f t="shared" si="12"/>
        <v>703</v>
      </c>
      <c r="M47" s="43">
        <f t="shared" si="12"/>
        <v>719</v>
      </c>
      <c r="O47" s="43">
        <f>O35+O44</f>
        <v>1681</v>
      </c>
      <c r="P47" s="43">
        <f>P35+P44</f>
        <v>1740</v>
      </c>
      <c r="Q47" s="43">
        <f>Q35+Q44</f>
        <v>1909</v>
      </c>
      <c r="R47" s="43">
        <f>R35+R44</f>
        <v>2138</v>
      </c>
      <c r="S47" s="43">
        <f>S35+S44</f>
        <v>2593</v>
      </c>
    </row>
    <row r="48" spans="1:19" ht="12.45" customHeight="1" x14ac:dyDescent="0.25">
      <c r="A48" s="5" t="s">
        <v>111</v>
      </c>
      <c r="B48" s="46">
        <f t="shared" ref="B48:M48" si="13">B46+B36</f>
        <v>345</v>
      </c>
      <c r="C48" s="46">
        <f t="shared" si="13"/>
        <v>349</v>
      </c>
      <c r="D48" s="46">
        <f t="shared" si="13"/>
        <v>385</v>
      </c>
      <c r="E48" s="46">
        <f t="shared" si="13"/>
        <v>367</v>
      </c>
      <c r="F48" s="46">
        <f t="shared" si="13"/>
        <v>397</v>
      </c>
      <c r="G48" s="46">
        <f t="shared" si="13"/>
        <v>429</v>
      </c>
      <c r="H48" s="46">
        <f t="shared" si="13"/>
        <v>438</v>
      </c>
      <c r="I48" s="46">
        <f t="shared" si="13"/>
        <v>456</v>
      </c>
      <c r="J48" s="46">
        <f t="shared" si="13"/>
        <v>492</v>
      </c>
      <c r="K48" s="46">
        <f t="shared" si="13"/>
        <v>511</v>
      </c>
      <c r="L48" s="46">
        <f t="shared" si="13"/>
        <v>554</v>
      </c>
      <c r="M48" s="46">
        <f t="shared" si="13"/>
        <v>549</v>
      </c>
      <c r="O48" s="46">
        <f>O46+O36</f>
        <v>1273</v>
      </c>
      <c r="P48" s="46">
        <f>P46+P36</f>
        <v>1324</v>
      </c>
      <c r="Q48" s="46">
        <f>Q46+Q36</f>
        <v>1433</v>
      </c>
      <c r="R48" s="46">
        <f>R46+R36</f>
        <v>1631</v>
      </c>
      <c r="S48" s="46">
        <f>S46+S36</f>
        <v>2014</v>
      </c>
    </row>
    <row r="49" spans="1:19" ht="12.45" customHeight="1" x14ac:dyDescent="0.25">
      <c r="B49" s="57"/>
      <c r="C49" s="57"/>
      <c r="D49" s="57"/>
      <c r="E49" s="57"/>
      <c r="F49" s="57"/>
      <c r="G49" s="57"/>
      <c r="H49" s="57"/>
      <c r="I49" s="57"/>
      <c r="J49" s="57"/>
      <c r="K49" s="57"/>
      <c r="L49" s="57"/>
      <c r="M49" s="57"/>
      <c r="O49" s="57"/>
      <c r="P49" s="57"/>
      <c r="Q49" s="57"/>
      <c r="R49" s="57"/>
      <c r="S49" s="57"/>
    </row>
    <row r="50" spans="1:19" ht="12.45" customHeight="1" x14ac:dyDescent="0.25">
      <c r="A50" s="6" t="s">
        <v>112</v>
      </c>
      <c r="B50" s="51">
        <v>0.207715133531157</v>
      </c>
      <c r="C50" s="51">
        <v>0.248081841432225</v>
      </c>
      <c r="D50" s="51">
        <v>0.29136690647482</v>
      </c>
      <c r="E50" s="51">
        <v>0.25320512820512803</v>
      </c>
      <c r="F50" s="51">
        <v>0.34897360703812302</v>
      </c>
      <c r="G50" s="51">
        <v>0.14325842696629201</v>
      </c>
      <c r="H50" s="51">
        <v>0.19318181818181801</v>
      </c>
      <c r="I50" s="51">
        <v>0.19057377049180299</v>
      </c>
      <c r="J50" s="51">
        <v>0.17518248175182499</v>
      </c>
      <c r="K50" s="51">
        <v>0.200378071833648</v>
      </c>
      <c r="L50" s="51">
        <v>0.10517241379310301</v>
      </c>
      <c r="M50" s="51">
        <v>0.23425855199985399</v>
      </c>
      <c r="O50" s="51">
        <v>0.22620599739243799</v>
      </c>
      <c r="P50" s="51">
        <v>0.23864406779660999</v>
      </c>
      <c r="Q50" s="51">
        <v>0.245538900785153</v>
      </c>
      <c r="R50" s="51">
        <v>0.23050379572118701</v>
      </c>
      <c r="S50" s="51">
        <v>0.16689976689976699</v>
      </c>
    </row>
    <row r="51" spans="1:19" ht="13.2" customHeight="1" x14ac:dyDescent="0.25">
      <c r="A51" s="6" t="s">
        <v>113</v>
      </c>
      <c r="B51" s="52">
        <f t="shared" ref="B51:M51" si="14">ROUND(B52,3)-ROUND(B50,3)</f>
        <v>2.6000000000000023E-2</v>
      </c>
      <c r="C51" s="52">
        <f t="shared" si="14"/>
        <v>9.000000000000008E-3</v>
      </c>
      <c r="D51" s="52">
        <f t="shared" si="14"/>
        <v>-2.899999999999997E-2</v>
      </c>
      <c r="E51" s="52">
        <f t="shared" si="14"/>
        <v>3.0000000000000027E-3</v>
      </c>
      <c r="F51" s="52">
        <f t="shared" si="14"/>
        <v>-0.10699999999999998</v>
      </c>
      <c r="G51" s="52">
        <f t="shared" si="14"/>
        <v>7.0000000000000007E-2</v>
      </c>
      <c r="H51" s="52">
        <f t="shared" si="14"/>
        <v>4.8999999999999988E-2</v>
      </c>
      <c r="I51" s="52">
        <f t="shared" si="14"/>
        <v>4.3999999999999984E-2</v>
      </c>
      <c r="J51" s="52">
        <f t="shared" si="14"/>
        <v>5.5000000000000021E-2</v>
      </c>
      <c r="K51" s="52">
        <f t="shared" si="14"/>
        <v>1.999999999999999E-2</v>
      </c>
      <c r="L51" s="52">
        <f t="shared" si="14"/>
        <v>0.107</v>
      </c>
      <c r="M51" s="52">
        <f t="shared" si="14"/>
        <v>2.9999999999999749E-3</v>
      </c>
      <c r="O51" s="52">
        <f>ROUND(O52,3)-ROUND(O50,3)</f>
        <v>1.6999999999999987E-2</v>
      </c>
      <c r="P51" s="52">
        <f>ROUND(P52,3)-ROUND(P50,3)</f>
        <v>1.0000000000000009E-3</v>
      </c>
      <c r="Q51" s="52">
        <f>ROUND(Q52,3)-ROUND(Q50,3)</f>
        <v>4.0000000000000036E-3</v>
      </c>
      <c r="R51" s="52">
        <f>ROUND(R52,3)-ROUND(R50,3)</f>
        <v>6.9999999999999785E-3</v>
      </c>
      <c r="S51" s="52">
        <f>ROUND(S52,3)-ROUND(S50,3)</f>
        <v>5.6999999999999995E-2</v>
      </c>
    </row>
    <row r="52" spans="1:19" ht="12.45" customHeight="1" x14ac:dyDescent="0.25">
      <c r="A52" s="6" t="s">
        <v>114</v>
      </c>
      <c r="B52" s="51">
        <v>0.23413566739606101</v>
      </c>
      <c r="C52" s="51">
        <v>0.257446808510638</v>
      </c>
      <c r="D52" s="51">
        <v>0.26168224299065401</v>
      </c>
      <c r="E52" s="51">
        <v>0.25609756097560998</v>
      </c>
      <c r="F52" s="51">
        <v>0.24236641221374</v>
      </c>
      <c r="G52" s="51">
        <v>0.213235294117647</v>
      </c>
      <c r="H52" s="51">
        <v>0.242214532871972</v>
      </c>
      <c r="I52" s="51">
        <v>0.23489932885906001</v>
      </c>
      <c r="J52" s="51">
        <v>0.230046948356808</v>
      </c>
      <c r="K52" s="51">
        <v>0.219847328244275</v>
      </c>
      <c r="L52" s="51">
        <v>0.21159695679183099</v>
      </c>
      <c r="M52" s="51">
        <v>0.23703482017084301</v>
      </c>
      <c r="O52" s="51">
        <v>0.24271267102914901</v>
      </c>
      <c r="P52" s="51">
        <v>0.240229885057471</v>
      </c>
      <c r="Q52" s="51">
        <v>0.25039287585123099</v>
      </c>
      <c r="R52" s="51">
        <v>0.23807296538821299</v>
      </c>
      <c r="S52" s="51">
        <v>0.22367913613575</v>
      </c>
    </row>
    <row r="53" spans="1:19" ht="12.45" customHeight="1" x14ac:dyDescent="0.25"/>
    <row r="54" spans="1:19" ht="12.45" customHeight="1" x14ac:dyDescent="0.25">
      <c r="A54" s="6" t="s">
        <v>115</v>
      </c>
      <c r="B54" s="53">
        <v>493.6</v>
      </c>
      <c r="C54" s="53">
        <v>494.1</v>
      </c>
      <c r="D54" s="53">
        <v>550.6</v>
      </c>
      <c r="E54" s="53">
        <v>578.9</v>
      </c>
      <c r="F54" s="53">
        <v>579</v>
      </c>
      <c r="G54" s="53">
        <v>579</v>
      </c>
      <c r="H54" s="53">
        <v>579.70000000000005</v>
      </c>
      <c r="I54" s="53">
        <v>579.97548782749504</v>
      </c>
      <c r="J54" s="53">
        <v>578.98115761332099</v>
      </c>
      <c r="K54" s="53">
        <v>578.97752251255804</v>
      </c>
      <c r="L54" s="53">
        <v>576.5</v>
      </c>
      <c r="M54" s="53">
        <v>571.70000000000005</v>
      </c>
      <c r="O54" s="53">
        <v>505.1</v>
      </c>
      <c r="P54" s="53">
        <v>497.9</v>
      </c>
      <c r="Q54" s="53">
        <v>508.4</v>
      </c>
      <c r="R54" s="53">
        <v>579.20000000000005</v>
      </c>
      <c r="S54" s="53">
        <v>578.6</v>
      </c>
    </row>
    <row r="55" spans="1:19" ht="12.45" customHeight="1" x14ac:dyDescent="0.25">
      <c r="A55" s="5" t="s">
        <v>116</v>
      </c>
      <c r="B55" s="54">
        <v>0.54092382495948099</v>
      </c>
      <c r="C55" s="54">
        <v>0.59502125075895596</v>
      </c>
      <c r="D55" s="55">
        <v>0.35779150018161998</v>
      </c>
      <c r="E55" s="55">
        <v>0.40421489030920699</v>
      </c>
      <c r="F55" s="55">
        <v>0.38341968911917101</v>
      </c>
      <c r="G55" s="55">
        <v>0.52849740932642497</v>
      </c>
      <c r="H55" s="55">
        <v>0.61238571675004305</v>
      </c>
      <c r="I55" s="55">
        <v>0.681063266103906</v>
      </c>
      <c r="J55" s="55">
        <v>0.78068170968332795</v>
      </c>
      <c r="K55" s="55">
        <v>0.73059831090562799</v>
      </c>
      <c r="L55" s="55">
        <v>0.90026019080659103</v>
      </c>
      <c r="M55" s="55">
        <v>0.90781878607661304</v>
      </c>
      <c r="O55" s="55">
        <v>2.3500296970896901</v>
      </c>
      <c r="P55" s="55">
        <v>2.2594898574010802</v>
      </c>
      <c r="Q55" s="55">
        <v>2.08300550747443</v>
      </c>
      <c r="R55" s="55">
        <v>1.9285220994475101</v>
      </c>
      <c r="S55" s="55">
        <v>3.0902177670238502</v>
      </c>
    </row>
    <row r="56" spans="1:19" ht="12.45" customHeight="1" x14ac:dyDescent="0.25">
      <c r="A56" s="5" t="s">
        <v>117</v>
      </c>
      <c r="B56" s="54">
        <v>0.709176175040519</v>
      </c>
      <c r="C56" s="54">
        <v>0.70643475005059697</v>
      </c>
      <c r="D56" s="55">
        <v>0.71749920087177599</v>
      </c>
      <c r="E56" s="55">
        <v>0.63406096044221805</v>
      </c>
      <c r="F56" s="55">
        <v>0.68566493955094998</v>
      </c>
      <c r="G56" s="55">
        <v>0.74093264248704704</v>
      </c>
      <c r="H56" s="55">
        <v>0.75556322235639095</v>
      </c>
      <c r="I56" s="55">
        <v>0.78624012491995199</v>
      </c>
      <c r="J56" s="55">
        <v>0.84976858664645505</v>
      </c>
      <c r="K56" s="55">
        <v>0.88259039449828802</v>
      </c>
      <c r="L56" s="55">
        <v>0.96</v>
      </c>
      <c r="M56" s="55">
        <v>0.96</v>
      </c>
      <c r="O56" s="55">
        <v>2.52029301128489</v>
      </c>
      <c r="P56" s="55">
        <v>2.6591685077324798</v>
      </c>
      <c r="Q56" s="55">
        <v>2.8186467348544499</v>
      </c>
      <c r="R56" s="55">
        <v>2.8159530386740301</v>
      </c>
      <c r="S56" s="55">
        <v>3.4808157621845801</v>
      </c>
    </row>
    <row r="57" spans="1:19" ht="5.7" customHeight="1" x14ac:dyDescent="0.25"/>
    <row r="58" spans="1:19" ht="12.45" customHeight="1" x14ac:dyDescent="0.25">
      <c r="A58" s="62" t="s">
        <v>118</v>
      </c>
      <c r="B58" s="63"/>
      <c r="C58" s="63"/>
      <c r="D58" s="63"/>
      <c r="E58" s="63"/>
      <c r="F58" s="63"/>
      <c r="G58" s="63"/>
      <c r="H58" s="63"/>
      <c r="I58" s="63"/>
      <c r="J58" s="63"/>
      <c r="K58" s="63"/>
      <c r="L58" s="63"/>
      <c r="M58" s="63"/>
      <c r="N58" s="63"/>
      <c r="O58" s="63"/>
      <c r="P58" s="63"/>
      <c r="Q58" s="63"/>
      <c r="R58" s="63"/>
      <c r="S58" s="63"/>
    </row>
    <row r="59" spans="1:19" ht="17.55" customHeight="1" x14ac:dyDescent="0.25">
      <c r="A59" s="62" t="s">
        <v>119</v>
      </c>
      <c r="B59" s="63"/>
      <c r="C59" s="63"/>
      <c r="D59" s="63"/>
      <c r="E59" s="63"/>
      <c r="F59" s="63"/>
      <c r="G59" s="63"/>
      <c r="H59" s="63"/>
      <c r="I59" s="63"/>
      <c r="J59" s="63"/>
      <c r="K59" s="63"/>
      <c r="L59" s="63"/>
      <c r="M59" s="63"/>
      <c r="N59" s="63"/>
      <c r="O59" s="63"/>
      <c r="P59" s="63"/>
      <c r="Q59" s="63"/>
      <c r="R59" s="63"/>
      <c r="S59" s="63"/>
    </row>
    <row r="60" spans="1:19" ht="12.45" customHeight="1" x14ac:dyDescent="0.25"/>
  </sheetData>
  <mergeCells count="3">
    <mergeCell ref="A2:M2"/>
    <mergeCell ref="A58:S58"/>
    <mergeCell ref="A59:S59"/>
  </mergeCells>
  <pageMargins left="0.75" right="0.75" top="1" bottom="1" header="0.5" footer="0.5"/>
  <pageSetup scale="63" orientation="portrait" r:id="rId1"/>
  <headerFooter>
    <oddFooter>&amp;C_x000D_&amp;1#&amp;"Aptos"&amp;12&amp;K000000 Nasdaq Confidential - Personal Data: Minimize Distribution and Secure Personal Data per Privacy Policy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60"/>
  <sheetViews>
    <sheetView tabSelected="1" showRuler="0" workbookViewId="0">
      <selection activeCell="I7" sqref="I7"/>
    </sheetView>
  </sheetViews>
  <sheetFormatPr defaultColWidth="13.109375" defaultRowHeight="13.2" x14ac:dyDescent="0.25"/>
  <cols>
    <col min="1" max="26" width="142.77734375" customWidth="1"/>
  </cols>
  <sheetData>
    <row r="1" spans="1:10" ht="15" customHeight="1" x14ac:dyDescent="0.25">
      <c r="A1" s="59" t="s">
        <v>120</v>
      </c>
    </row>
    <row r="2" spans="1:10" ht="5.7" customHeight="1" x14ac:dyDescent="0.25"/>
    <row r="3" spans="1:10" ht="76.95" customHeight="1" x14ac:dyDescent="0.25">
      <c r="A3" s="60" t="s">
        <v>121</v>
      </c>
    </row>
    <row r="4" spans="1:10" ht="87.45" customHeight="1" x14ac:dyDescent="0.25">
      <c r="A4" s="60" t="s">
        <v>122</v>
      </c>
    </row>
    <row r="5" spans="1:10" ht="52.95" customHeight="1" x14ac:dyDescent="0.25">
      <c r="A5" s="60" t="s">
        <v>123</v>
      </c>
    </row>
    <row r="6" spans="1:10" ht="7.5" customHeight="1" x14ac:dyDescent="0.25"/>
    <row r="7" spans="1:10" ht="59.55" customHeight="1" x14ac:dyDescent="0.25">
      <c r="A7" s="60" t="s">
        <v>124</v>
      </c>
    </row>
    <row r="8" spans="1:10" ht="7.5" customHeight="1" x14ac:dyDescent="0.25"/>
    <row r="9" spans="1:10" ht="27.45" customHeight="1" x14ac:dyDescent="0.25">
      <c r="A9" s="60" t="s">
        <v>125</v>
      </c>
    </row>
    <row r="10" spans="1:10" ht="7.5" customHeight="1" x14ac:dyDescent="0.25"/>
    <row r="11" spans="1:10" ht="97.95" customHeight="1" x14ac:dyDescent="0.25">
      <c r="A11" s="60" t="s">
        <v>126</v>
      </c>
      <c r="B11" s="63"/>
      <c r="C11" s="63"/>
      <c r="D11" s="63"/>
      <c r="E11" s="63"/>
      <c r="F11" s="63"/>
      <c r="G11" s="63"/>
      <c r="H11" s="63"/>
      <c r="I11" s="63"/>
      <c r="J11" s="63"/>
    </row>
    <row r="12" spans="1:10" ht="7.5" customHeight="1" x14ac:dyDescent="0.25"/>
    <row r="13" spans="1:10" ht="100.95" customHeight="1" x14ac:dyDescent="0.25">
      <c r="A13" s="60" t="s">
        <v>127</v>
      </c>
    </row>
    <row r="14" spans="1:10" ht="5.7" customHeight="1" x14ac:dyDescent="0.25"/>
    <row r="15" spans="1:10" ht="33" customHeight="1" x14ac:dyDescent="0.25">
      <c r="A15" s="60" t="s">
        <v>128</v>
      </c>
    </row>
    <row r="16" spans="1:10" ht="5.7" customHeight="1" x14ac:dyDescent="0.25"/>
    <row r="17" spans="1:1" ht="79.2" customHeight="1" x14ac:dyDescent="0.25">
      <c r="A17" s="60" t="s">
        <v>129</v>
      </c>
    </row>
    <row r="18" spans="1:1" ht="5.7" customHeight="1" x14ac:dyDescent="0.25"/>
    <row r="19" spans="1:1" ht="19.2" customHeight="1" x14ac:dyDescent="0.25">
      <c r="A19" s="60" t="s">
        <v>130</v>
      </c>
    </row>
    <row r="20" spans="1:1" ht="5.7" customHeight="1" x14ac:dyDescent="0.25"/>
    <row r="21" spans="1:1" ht="24.15" customHeight="1" x14ac:dyDescent="0.25">
      <c r="A21" s="60" t="s">
        <v>131</v>
      </c>
    </row>
    <row r="22" spans="1:1" ht="6.6" customHeight="1" x14ac:dyDescent="0.25"/>
    <row r="23" spans="1:1" ht="25.8" customHeight="1" x14ac:dyDescent="0.25">
      <c r="A23" s="60" t="s">
        <v>132</v>
      </c>
    </row>
    <row r="24" spans="1:1" ht="7.5" customHeight="1" x14ac:dyDescent="0.25"/>
    <row r="25" spans="1:1" ht="42.45" customHeight="1" x14ac:dyDescent="0.25">
      <c r="A25" s="61" t="s">
        <v>133</v>
      </c>
    </row>
    <row r="26" spans="1:1" ht="6.6" customHeight="1" x14ac:dyDescent="0.25"/>
    <row r="27" spans="1:1" ht="34.200000000000003" customHeight="1" x14ac:dyDescent="0.25">
      <c r="A27" s="60" t="s">
        <v>134</v>
      </c>
    </row>
    <row r="28" spans="1:1" ht="5.7" customHeight="1" x14ac:dyDescent="0.25"/>
    <row r="29" spans="1:1" ht="68.55" customHeight="1" x14ac:dyDescent="0.25">
      <c r="A29" s="60" t="s">
        <v>135</v>
      </c>
    </row>
    <row r="30" spans="1:1" ht="5.7" customHeight="1" x14ac:dyDescent="0.25"/>
    <row r="31" spans="1:1" ht="15" customHeight="1" x14ac:dyDescent="0.25"/>
    <row r="32" spans="1:1"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sheetData>
  <mergeCells count="1">
    <mergeCell ref="B11:J11"/>
  </mergeCells>
  <pageMargins left="0.75" right="0.75" top="1" bottom="1" header="0.5" footer="0.5"/>
  <pageSetup scale="63" orientation="portrait" r:id="rId1"/>
  <headerFooter>
    <oddFooter>&amp;C_x000D_&amp;1#&amp;"Aptos"&amp;12&amp;K000000 Nasdaq Confidential - Personal Data: Minimize Distribution and Secure Personal Data per Privacy Policy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52eb2891-d8c2-404a-b3a8-856d7d96a66a">
      <Terms xmlns="http://schemas.microsoft.com/office/infopath/2007/PartnerControls"/>
    </lcf76f155ced4ddcb4097134ff3c332f>
    <TaxCatchAll xmlns="79bba437-895b-41d7-acfd-34ddd5a3ba8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B1BA6028864F643BCF3B20C30EC0923" ma:contentTypeVersion="16" ma:contentTypeDescription="Create a new document." ma:contentTypeScope="" ma:versionID="68be9a9072db17f82566e69a874a4ceb">
  <xsd:schema xmlns:xsd="http://www.w3.org/2001/XMLSchema" xmlns:xs="http://www.w3.org/2001/XMLSchema" xmlns:p="http://schemas.microsoft.com/office/2006/metadata/properties" xmlns:ns1="http://schemas.microsoft.com/sharepoint/v3" xmlns:ns2="52eb2891-d8c2-404a-b3a8-856d7d96a66a" xmlns:ns3="79bba437-895b-41d7-acfd-34ddd5a3ba84" targetNamespace="http://schemas.microsoft.com/office/2006/metadata/properties" ma:root="true" ma:fieldsID="f52cd36146930cd579500b265a952b44" ns1:_="" ns2:_="" ns3:_="">
    <xsd:import namespace="http://schemas.microsoft.com/sharepoint/v3"/>
    <xsd:import namespace="52eb2891-d8c2-404a-b3a8-856d7d96a66a"/>
    <xsd:import namespace="79bba437-895b-41d7-acfd-34ddd5a3ba8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BillingMetadata"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1:_ip_UnifiedCompliancePolicyProperties" minOccurs="0"/>
                <xsd:element ref="ns1:_ip_UnifiedCompliancePolicyUIActio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eb2891-d8c2-404a-b3a8-856d7d96a6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BillingMetadata" ma:index="12" nillable="true" ma:displayName="MediaServiceBillingMetadata" ma:hidden="true" ma:internalName="MediaServiceBillingMetadata"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04d500ba-7a14-4510-aa09-dcf56c53d1a0"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9bba437-895b-41d7-acfd-34ddd5a3ba84"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acda43e7-5da7-4726-978c-b4e03144c160}" ma:internalName="TaxCatchAll" ma:showField="CatchAllData" ma:web="79bba437-895b-41d7-acfd-34ddd5a3ba8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E5A617-93F4-4098-BD60-D998551FDD1F}">
  <ds:schemaRefs>
    <ds:schemaRef ds:uri="http://schemas.microsoft.com/office/2006/metadata/properties"/>
    <ds:schemaRef ds:uri="http://purl.org/dc/elements/1.1/"/>
    <ds:schemaRef ds:uri="http://www.w3.org/XML/1998/namespace"/>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schemas.microsoft.com/sharepoint/v3"/>
    <ds:schemaRef ds:uri="79bba437-895b-41d7-acfd-34ddd5a3ba84"/>
    <ds:schemaRef ds:uri="52eb2891-d8c2-404a-b3a8-856d7d96a66a"/>
    <ds:schemaRef ds:uri="http://purl.org/dc/dcmitype/"/>
  </ds:schemaRefs>
</ds:datastoreItem>
</file>

<file path=customXml/itemProps2.xml><?xml version="1.0" encoding="utf-8"?>
<ds:datastoreItem xmlns:ds="http://schemas.openxmlformats.org/officeDocument/2006/customXml" ds:itemID="{6ABA8EC3-DFE4-422B-90F7-BFDADEE692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2eb2891-d8c2-404a-b3a8-856d7d96a66a"/>
    <ds:schemaRef ds:uri="79bba437-895b-41d7-acfd-34ddd5a3ba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C8634F-D38F-4625-9B3D-12A6F8740648}">
  <ds:schemaRefs>
    <ds:schemaRef ds:uri="http://schemas.microsoft.com/sharepoint/v3/contenttype/forms"/>
  </ds:schemaRefs>
</ds:datastoreItem>
</file>

<file path=docMetadata/LabelInfo.xml><?xml version="1.0" encoding="utf-8"?>
<clbl:labelList xmlns:clbl="http://schemas.microsoft.com/office/2020/mipLabelMetadata">
  <clbl:label id="{732752b5-eab9-48fb-8716-06f1259c8858}" enabled="1" method="Standard" siteId="{d0b75e95-684a-45e3-8d2d-53fa2a6a513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GAAP</vt:lpstr>
      <vt:lpstr>Non-GAAP</vt:lpstr>
      <vt:lpstr>Non-GAAP reconciliations</vt:lpstr>
      <vt:lpstr>NG Notes</vt:lpstr>
      <vt:lpstr>GAAP!Print_Area</vt:lpstr>
      <vt:lpstr>'NG Notes'!Print_Area</vt:lpstr>
      <vt:lpstr>'Non-GAAP'!Print_Area</vt:lpstr>
      <vt:lpstr>'Non-GAAP reconciliations'!Print_Area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Teoxon, Juvy</cp:lastModifiedBy>
  <cp:revision>2</cp:revision>
  <cp:lastPrinted>2026-04-22T23:01:51Z</cp:lastPrinted>
  <dcterms:created xsi:type="dcterms:W3CDTF">2026-04-23T04:01:15Z</dcterms:created>
  <dcterms:modified xsi:type="dcterms:W3CDTF">2026-04-23T04:01:15Z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0x0101006B1BA6028864F643BCF3B20C30EC0923</vt:lpwstr>
  </property>
  <property fmtid="{D5CDD505-2E9C-101B-9397-08002B2CF9AE}" pid="3" name="MediaServiceImageTags">
    <vt:lpwstr/>
  </property>
</Properties>
</file>