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1065" windowWidth="12330" windowHeight="8970" tabRatio="860"/>
  </bookViews>
  <sheets>
    <sheet name="Income Statement" sheetId="2" r:id="rId1"/>
    <sheet name="Detailed Revenue" sheetId="13" r:id="rId2"/>
    <sheet name="Detailed Revenue - Recasted" sheetId="14" r:id="rId3"/>
    <sheet name="Balance Sheet" sheetId="5" r:id="rId4"/>
    <sheet name="non-GAAP Net Inc &amp; Op Inc" sheetId="10" r:id="rId5"/>
    <sheet name="non-GAAP Op Exp" sheetId="11" r:id="rId6"/>
    <sheet name="Operating stats" sheetId="1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Fill" localSheetId="3" hidden="1">'[1]Segment to Legal'!$CW$1:$CW$86</definedName>
    <definedName name="_Fill" localSheetId="1" hidden="1">'[2]Segment to Legal'!$CW$1:$CW$86</definedName>
    <definedName name="_Fill" localSheetId="2" hidden="1">'[2]Segment to Legal'!$CW$1:$CW$86</definedName>
    <definedName name="_Fill" hidden="1">'[3]Segment to Legal'!$CW$1:$CW$86</definedName>
    <definedName name="BalanceSheetActivityQTD_Text_page1_F1" localSheetId="1">#REF!</definedName>
    <definedName name="BalanceSheetActivityQTD_Text_page1_F1" localSheetId="2">#REF!</definedName>
    <definedName name="BalanceSheetActivityQTD_Text_page1_F1" localSheetId="0">#REF!</definedName>
    <definedName name="BalanceSheetActivityQTD_Text_page1_F1" localSheetId="4">#REF!</definedName>
    <definedName name="BalanceSheetActivityQTD_Text_page1_F1" localSheetId="5">#REF!</definedName>
    <definedName name="BalanceSheetActivityQTD_Text_page1_F1" localSheetId="6">#REF!</definedName>
    <definedName name="BalanceSheetActivityQTD_Text_page1_F1">#REF!</definedName>
    <definedName name="BalanceSheetActivityQTD_Text_page1_F2" localSheetId="1">#REF!</definedName>
    <definedName name="BalanceSheetActivityQTD_Text_page1_F2" localSheetId="2">#REF!</definedName>
    <definedName name="BalanceSheetActivityQTD_Text_page1_F2" localSheetId="0">#REF!</definedName>
    <definedName name="BalanceSheetActivityQTD_Text_page1_F2" localSheetId="4">#REF!</definedName>
    <definedName name="BalanceSheetActivityQTD_Text_page1_F2" localSheetId="5">#REF!</definedName>
    <definedName name="BalanceSheetActivityQTD_Text_page1_F2" localSheetId="6">#REF!</definedName>
    <definedName name="BalanceSheetActivityQTD_Text_page1_F2">#REF!</definedName>
    <definedName name="BalanceSheetActivityQTD_Text_page1_F3" localSheetId="1">#REF!</definedName>
    <definedName name="BalanceSheetActivityQTD_Text_page1_F3" localSheetId="2">#REF!</definedName>
    <definedName name="BalanceSheetActivityQTD_Text_page1_F3" localSheetId="0">#REF!</definedName>
    <definedName name="BalanceSheetActivityQTD_Text_page1_F3" localSheetId="4">#REF!</definedName>
    <definedName name="BalanceSheetActivityQTD_Text_page1_F3" localSheetId="5">#REF!</definedName>
    <definedName name="BalanceSheetActivityQTD_Text_page1_F3" localSheetId="6">#REF!</definedName>
    <definedName name="BalanceSheetActivityQTD_Text_page1_F3">#REF!</definedName>
    <definedName name="BalanceSheetActivityQTD_Text_page1_F4" localSheetId="1">#REF!</definedName>
    <definedName name="BalanceSheetActivityQTD_Text_page1_F4" localSheetId="2">#REF!</definedName>
    <definedName name="BalanceSheetActivityQTD_Text_page1_F4" localSheetId="0">#REF!</definedName>
    <definedName name="BalanceSheetActivityQTD_Text_page1_F4" localSheetId="4">#REF!</definedName>
    <definedName name="BalanceSheetActivityQTD_Text_page1_F4" localSheetId="5">#REF!</definedName>
    <definedName name="BalanceSheetActivityQTD_Text_page1_F4" localSheetId="6">#REF!</definedName>
    <definedName name="BalanceSheetActivityQTD_Text_page1_F4">#REF!</definedName>
    <definedName name="BalanceSheetActivityQTD_Text_page1_F5" localSheetId="1">#REF!</definedName>
    <definedName name="BalanceSheetActivityQTD_Text_page1_F5" localSheetId="2">#REF!</definedName>
    <definedName name="BalanceSheetActivityQTD_Text_page1_F5" localSheetId="0">#REF!</definedName>
    <definedName name="BalanceSheetActivityQTD_Text_page1_F5" localSheetId="4">#REF!</definedName>
    <definedName name="BalanceSheetActivityQTD_Text_page1_F5" localSheetId="5">#REF!</definedName>
    <definedName name="BalanceSheetActivityQTD_Text_page1_F5" localSheetId="6">#REF!</definedName>
    <definedName name="BalanceSheetActivityQTD_Text_page1_F5">#REF!</definedName>
    <definedName name="Chart_Label_Update" localSheetId="3">[4]!Chart_Label_Update</definedName>
    <definedName name="Chart_Label_Update" localSheetId="1">[5]!Chart_Label_Update</definedName>
    <definedName name="Chart_Label_Update" localSheetId="2">[5]!Chart_Label_Update</definedName>
    <definedName name="Chart_Label_Update">[6]!Chart_Label_Update</definedName>
    <definedName name="ConsolidatedBalanceSheets1_List_Page1_B1" localSheetId="1">#REF!</definedName>
    <definedName name="ConsolidatedBalanceSheets1_List_Page1_B1" localSheetId="2">#REF!</definedName>
    <definedName name="ConsolidatedBalanceSheets1_List_Page1_B1" localSheetId="0">#REF!</definedName>
    <definedName name="ConsolidatedBalanceSheets1_List_Page1_B1" localSheetId="4">#REF!</definedName>
    <definedName name="ConsolidatedBalanceSheets1_List_Page1_B1" localSheetId="5">#REF!</definedName>
    <definedName name="ConsolidatedBalanceSheets1_List_Page1_B1" localSheetId="6">#REF!</definedName>
    <definedName name="ConsolidatedBalanceSheets1_List_Page1_B1">#REF!</definedName>
    <definedName name="ConsolidatedBalanceSheets1_Text_Page1_H1P1T1" localSheetId="1">#REF!</definedName>
    <definedName name="ConsolidatedBalanceSheets1_Text_Page1_H1P1T1" localSheetId="2">#REF!</definedName>
    <definedName name="ConsolidatedBalanceSheets1_Text_Page1_H1P1T1" localSheetId="0">#REF!</definedName>
    <definedName name="ConsolidatedBalanceSheets1_Text_Page1_H1P1T1" localSheetId="4">#REF!</definedName>
    <definedName name="ConsolidatedBalanceSheets1_Text_Page1_H1P1T1" localSheetId="5">#REF!</definedName>
    <definedName name="ConsolidatedBalanceSheets1_Text_Page1_H1P1T1" localSheetId="6">#REF!</definedName>
    <definedName name="ConsolidatedBalanceSheets1_Text_Page1_H1P1T1">#REF!</definedName>
    <definedName name="ConsolidatedBalanceSheets1_Text_Page1_H1P1T2" localSheetId="1">#REF!</definedName>
    <definedName name="ConsolidatedBalanceSheets1_Text_Page1_H1P1T2" localSheetId="2">#REF!</definedName>
    <definedName name="ConsolidatedBalanceSheets1_Text_Page1_H1P1T2" localSheetId="0">#REF!</definedName>
    <definedName name="ConsolidatedBalanceSheets1_Text_Page1_H1P1T2" localSheetId="4">#REF!</definedName>
    <definedName name="ConsolidatedBalanceSheets1_Text_Page1_H1P1T2" localSheetId="5">#REF!</definedName>
    <definedName name="ConsolidatedBalanceSheets1_Text_Page1_H1P1T2" localSheetId="6">#REF!</definedName>
    <definedName name="ConsolidatedBalanceSheets1_Text_Page1_H1P1T2">#REF!</definedName>
    <definedName name="ConsolidatedBalanceSheets1_Text_Page1_H1P1T3" localSheetId="1">#REF!</definedName>
    <definedName name="ConsolidatedBalanceSheets1_Text_Page1_H1P1T3" localSheetId="2">#REF!</definedName>
    <definedName name="ConsolidatedBalanceSheets1_Text_Page1_H1P1T3" localSheetId="0">#REF!</definedName>
    <definedName name="ConsolidatedBalanceSheets1_Text_Page1_H1P1T3" localSheetId="4">#REF!</definedName>
    <definedName name="ConsolidatedBalanceSheets1_Text_Page1_H1P1T3" localSheetId="5">#REF!</definedName>
    <definedName name="ConsolidatedBalanceSheets1_Text_Page1_H1P1T3" localSheetId="6">#REF!</definedName>
    <definedName name="ConsolidatedBalanceSheets1_Text_Page1_H1P1T3">#REF!</definedName>
    <definedName name="NvsASD">"V2002-06-30"</definedName>
    <definedName name="NvsAutoDrillOk">"VN"</definedName>
    <definedName name="NvsElapsedTime" localSheetId="0">0.0011342592551955</definedName>
    <definedName name="NvsElapsedTime">0.0011342592551955</definedName>
    <definedName name="NvsEndTime" localSheetId="0">37461.7515509259</definedName>
    <definedName name="NvsEndTime">37461.7515509259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"V2001-12-31"</definedName>
    <definedName name="NvsPanelSetid">"VMASTR"</definedName>
    <definedName name="NvsReqBU">"VELIM2"</definedName>
    <definedName name="NvsReqBUOnly">"VN"</definedName>
    <definedName name="NvsTransLed">"VN"</definedName>
    <definedName name="NvsTreeASD">"V2002-06-30"</definedName>
    <definedName name="NvsValTbl.ACCOUNT">"GL_ACCOUNT_TBL"</definedName>
    <definedName name="NvsValTbl.BUSINESS_UNIT">"BUS_UNIT_TBL_GL"</definedName>
    <definedName name="NvsValTbl.DEPTID">"DEPARTMENT_TBL"</definedName>
    <definedName name="NvsValTbl.NASD_LOC">"NASD_LOC_TBL"</definedName>
    <definedName name="NvsValTbl.PROJECT">"PROJECT_TBL"</definedName>
    <definedName name="Page1" localSheetId="3">#REF!</definedName>
    <definedName name="Page1" localSheetId="1">#REF!</definedName>
    <definedName name="Page1" localSheetId="2">#REF!</definedName>
    <definedName name="Page1" localSheetId="0">#REF!</definedName>
    <definedName name="Page1" localSheetId="4">#REF!</definedName>
    <definedName name="Page1" localSheetId="5">#REF!</definedName>
    <definedName name="Page1" localSheetId="6">#REF!</definedName>
    <definedName name="Page1">#REF!</definedName>
    <definedName name="Page2" localSheetId="3">#REF!</definedName>
    <definedName name="Page2" localSheetId="1">#REF!</definedName>
    <definedName name="Page2" localSheetId="2">#REF!</definedName>
    <definedName name="Page2" localSheetId="0">#REF!</definedName>
    <definedName name="Page2" localSheetId="4">#REF!</definedName>
    <definedName name="Page2" localSheetId="5">#REF!</definedName>
    <definedName name="Page2" localSheetId="6">#REF!</definedName>
    <definedName name="Page2">#REF!</definedName>
    <definedName name="Page3" localSheetId="3">'[1]Segment to Legal'!$AA$13</definedName>
    <definedName name="Page3" localSheetId="1">'[2]Segment to Legal'!$AA$13</definedName>
    <definedName name="Page3" localSheetId="2">'[2]Segment to Legal'!$AA$13</definedName>
    <definedName name="Page3">'[3]Segment to Legal'!$AA$13</definedName>
    <definedName name="Page4" localSheetId="1">#REF!</definedName>
    <definedName name="Page4" localSheetId="2">#REF!</definedName>
    <definedName name="Page4" localSheetId="6">#REF!</definedName>
    <definedName name="Page4">#REF!</definedName>
    <definedName name="PageA" localSheetId="3">#REF!</definedName>
    <definedName name="PageA" localSheetId="1">#REF!</definedName>
    <definedName name="PageA" localSheetId="2">#REF!</definedName>
    <definedName name="PageA" localSheetId="0">#REF!</definedName>
    <definedName name="PageA" localSheetId="4">#REF!</definedName>
    <definedName name="PageA" localSheetId="5">#REF!</definedName>
    <definedName name="PageA" localSheetId="6">#REF!</definedName>
    <definedName name="PageA">#REF!</definedName>
    <definedName name="_xlnm.Print_Area" localSheetId="3">'Balance Sheet'!$A$1:$I$52</definedName>
    <definedName name="_xlnm.Print_Area" localSheetId="1">'Detailed Revenue'!$A$1:$M$47</definedName>
    <definedName name="_xlnm.Print_Area" localSheetId="0">'Income Statement'!$A$1:$K$62</definedName>
    <definedName name="_xlnm.Print_Area" localSheetId="4">'non-GAAP Net Inc &amp; Op Inc'!$A$1:$K$87</definedName>
    <definedName name="_xlnm.Print_Area" localSheetId="5">'non-GAAP Op Exp'!$A$1:$L$38</definedName>
    <definedName name="_xlnm.Print_Titles" localSheetId="4">'non-GAAP Net Inc &amp; Op Inc'!$1:$10</definedName>
    <definedName name="_xlnm.Print_Titles" localSheetId="5">'non-GAAP Op Exp'!$1:$5</definedName>
    <definedName name="QuarterlyRevenueDetail_List_Page1_B1" localSheetId="1">#REF!</definedName>
    <definedName name="QuarterlyRevenueDetail_List_Page1_B1" localSheetId="2">#REF!</definedName>
    <definedName name="QuarterlyRevenueDetail_List_Page1_B1" localSheetId="0">#REF!</definedName>
    <definedName name="QuarterlyRevenueDetail_List_Page1_B1" localSheetId="4">#REF!</definedName>
    <definedName name="QuarterlyRevenueDetail_List_Page1_B1" localSheetId="5">#REF!</definedName>
    <definedName name="QuarterlyRevenueDetail_List_Page1_B1" localSheetId="6">#REF!</definedName>
    <definedName name="QuarterlyRevenueDetail_List_Page1_B1">#REF!</definedName>
    <definedName name="QuarterlyRevenueDetail_List_Page1_B2" localSheetId="1">#REF!</definedName>
    <definedName name="QuarterlyRevenueDetail_List_Page1_B2" localSheetId="2">#REF!</definedName>
    <definedName name="QuarterlyRevenueDetail_List_Page1_B2" localSheetId="0">#REF!</definedName>
    <definedName name="QuarterlyRevenueDetail_List_Page1_B2" localSheetId="4">#REF!</definedName>
    <definedName name="QuarterlyRevenueDetail_List_Page1_B2" localSheetId="5">#REF!</definedName>
    <definedName name="QuarterlyRevenueDetail_List_Page1_B2" localSheetId="6">#REF!</definedName>
    <definedName name="QuarterlyRevenueDetail_List_Page1_B2">#REF!</definedName>
    <definedName name="QuarterlyRevenueDetail_Text_Page1_H1P1T1" localSheetId="1">#REF!</definedName>
    <definedName name="QuarterlyRevenueDetail_Text_Page1_H1P1T1" localSheetId="2">#REF!</definedName>
    <definedName name="QuarterlyRevenueDetail_Text_Page1_H1P1T1" localSheetId="0">#REF!</definedName>
    <definedName name="QuarterlyRevenueDetail_Text_Page1_H1P1T1" localSheetId="4">#REF!</definedName>
    <definedName name="QuarterlyRevenueDetail_Text_Page1_H1P1T1" localSheetId="5">#REF!</definedName>
    <definedName name="QuarterlyRevenueDetail_Text_Page1_H1P1T1" localSheetId="6">#REF!</definedName>
    <definedName name="QuarterlyRevenueDetail_Text_Page1_H1P1T1">#REF!</definedName>
    <definedName name="QuarterlyRevenueDetail_Text_Page1_H1P1T2" localSheetId="1">#REF!</definedName>
    <definedName name="QuarterlyRevenueDetail_Text_Page1_H1P1T2" localSheetId="2">#REF!</definedName>
    <definedName name="QuarterlyRevenueDetail_Text_Page1_H1P1T2" localSheetId="0">#REF!</definedName>
    <definedName name="QuarterlyRevenueDetail_Text_Page1_H1P1T2" localSheetId="4">#REF!</definedName>
    <definedName name="QuarterlyRevenueDetail_Text_Page1_H1P1T2" localSheetId="5">#REF!</definedName>
    <definedName name="QuarterlyRevenueDetail_Text_Page1_H1P1T2" localSheetId="6">#REF!</definedName>
    <definedName name="QuarterlyRevenueDetail_Text_Page1_H1P1T2">#REF!</definedName>
    <definedName name="QuarterlyRevenueDetail_Text_Page1_H1P1T3" localSheetId="1">#REF!</definedName>
    <definedName name="QuarterlyRevenueDetail_Text_Page1_H1P1T3" localSheetId="2">#REF!</definedName>
    <definedName name="QuarterlyRevenueDetail_Text_Page1_H1P1T3" localSheetId="0">#REF!</definedName>
    <definedName name="QuarterlyRevenueDetail_Text_Page1_H1P1T3" localSheetId="4">#REF!</definedName>
    <definedName name="QuarterlyRevenueDetail_Text_Page1_H1P1T3" localSheetId="5">#REF!</definedName>
    <definedName name="QuarterlyRevenueDetail_Text_Page1_H1P1T3" localSheetId="6">#REF!</definedName>
    <definedName name="QuarterlyRevenueDetail_Text_Page1_H1P1T3">#REF!</definedName>
    <definedName name="QuarterlyRevenueDetail_Text_Page1_H1P1T4" localSheetId="1">#REF!</definedName>
    <definedName name="QuarterlyRevenueDetail_Text_Page1_H1P1T4" localSheetId="2">#REF!</definedName>
    <definedName name="QuarterlyRevenueDetail_Text_Page1_H1P1T4" localSheetId="0">#REF!</definedName>
    <definedName name="QuarterlyRevenueDetail_Text_Page1_H1P1T4" localSheetId="4">#REF!</definedName>
    <definedName name="QuarterlyRevenueDetail_Text_Page1_H1P1T4" localSheetId="5">#REF!</definedName>
    <definedName name="QuarterlyRevenueDetail_Text_Page1_H1P1T4" localSheetId="6">#REF!</definedName>
    <definedName name="QuarterlyRevenueDetail_Text_Page1_H1P1T4">#REF!</definedName>
    <definedName name="QuarterlyTrendsRevenuesandExpenses_List_Page1_B1" localSheetId="1">#REF!</definedName>
    <definedName name="QuarterlyTrendsRevenuesandExpenses_List_Page1_B1" localSheetId="2">#REF!</definedName>
    <definedName name="QuarterlyTrendsRevenuesandExpenses_List_Page1_B1" localSheetId="0">#REF!</definedName>
    <definedName name="QuarterlyTrendsRevenuesandExpenses_List_Page1_B1" localSheetId="4">#REF!</definedName>
    <definedName name="QuarterlyTrendsRevenuesandExpenses_List_Page1_B1" localSheetId="5">#REF!</definedName>
    <definedName name="QuarterlyTrendsRevenuesandExpenses_List_Page1_B1" localSheetId="6">#REF!</definedName>
    <definedName name="QuarterlyTrendsRevenuesandExpenses_List_Page1_B1">#REF!</definedName>
    <definedName name="QuarterlyTrendsRevenuesandExpenses_List_Page1_B2" localSheetId="1">#REF!</definedName>
    <definedName name="QuarterlyTrendsRevenuesandExpenses_List_Page1_B2" localSheetId="2">#REF!</definedName>
    <definedName name="QuarterlyTrendsRevenuesandExpenses_List_Page1_B2" localSheetId="0">#REF!</definedName>
    <definedName name="QuarterlyTrendsRevenuesandExpenses_List_Page1_B2" localSheetId="4">#REF!</definedName>
    <definedName name="QuarterlyTrendsRevenuesandExpenses_List_Page1_B2" localSheetId="5">#REF!</definedName>
    <definedName name="QuarterlyTrendsRevenuesandExpenses_List_Page1_B2" localSheetId="6">#REF!</definedName>
    <definedName name="QuarterlyTrendsRevenuesandExpenses_List_Page1_B2">#REF!</definedName>
    <definedName name="QuarterlyTrendsRevenuesandExpenses_Text_Page1_H1P1T1" localSheetId="1">#REF!</definedName>
    <definedName name="QuarterlyTrendsRevenuesandExpenses_Text_Page1_H1P1T1" localSheetId="2">#REF!</definedName>
    <definedName name="QuarterlyTrendsRevenuesandExpenses_Text_Page1_H1P1T1" localSheetId="0">#REF!</definedName>
    <definedName name="QuarterlyTrendsRevenuesandExpenses_Text_Page1_H1P1T1" localSheetId="4">#REF!</definedName>
    <definedName name="QuarterlyTrendsRevenuesandExpenses_Text_Page1_H1P1T1" localSheetId="5">#REF!</definedName>
    <definedName name="QuarterlyTrendsRevenuesandExpenses_Text_Page1_H1P1T1" localSheetId="6">#REF!</definedName>
    <definedName name="QuarterlyTrendsRevenuesandExpenses_Text_Page1_H1P1T1">#REF!</definedName>
    <definedName name="QuarterlyTrendsRevenuesandExpenses_Text_Page1_H1P1T2" localSheetId="1">#REF!</definedName>
    <definedName name="QuarterlyTrendsRevenuesandExpenses_Text_Page1_H1P1T2" localSheetId="2">#REF!</definedName>
    <definedName name="QuarterlyTrendsRevenuesandExpenses_Text_Page1_H1P1T2" localSheetId="0">#REF!</definedName>
    <definedName name="QuarterlyTrendsRevenuesandExpenses_Text_Page1_H1P1T2" localSheetId="4">#REF!</definedName>
    <definedName name="QuarterlyTrendsRevenuesandExpenses_Text_Page1_H1P1T2" localSheetId="5">#REF!</definedName>
    <definedName name="QuarterlyTrendsRevenuesandExpenses_Text_Page1_H1P1T2" localSheetId="6">#REF!</definedName>
    <definedName name="QuarterlyTrendsRevenuesandExpenses_Text_Page1_H1P1T2">#REF!</definedName>
    <definedName name="QuarterlyTrendsRevenuesandExpenses_Text_Page1_H1P1T3" localSheetId="1">#REF!</definedName>
    <definedName name="QuarterlyTrendsRevenuesandExpenses_Text_Page1_H1P1T3" localSheetId="2">#REF!</definedName>
    <definedName name="QuarterlyTrendsRevenuesandExpenses_Text_Page1_H1P1T3" localSheetId="0">#REF!</definedName>
    <definedName name="QuarterlyTrendsRevenuesandExpenses_Text_Page1_H1P1T3" localSheetId="4">#REF!</definedName>
    <definedName name="QuarterlyTrendsRevenuesandExpenses_Text_Page1_H1P1T3" localSheetId="5">#REF!</definedName>
    <definedName name="QuarterlyTrendsRevenuesandExpenses_Text_Page1_H1P1T3" localSheetId="6">#REF!</definedName>
    <definedName name="QuarterlyTrendsRevenuesandExpenses_Text_Page1_H1P1T3">#REF!</definedName>
    <definedName name="QuarterlyTrendsRevenuesandExpenses_Text_Page1_H1P1T4" localSheetId="1">#REF!</definedName>
    <definedName name="QuarterlyTrendsRevenuesandExpenses_Text_Page1_H1P1T4" localSheetId="2">#REF!</definedName>
    <definedName name="QuarterlyTrendsRevenuesandExpenses_Text_Page1_H1P1T4" localSheetId="0">#REF!</definedName>
    <definedName name="QuarterlyTrendsRevenuesandExpenses_Text_Page1_H1P1T4" localSheetId="4">#REF!</definedName>
    <definedName name="QuarterlyTrendsRevenuesandExpenses_Text_Page1_H1P1T4" localSheetId="5">#REF!</definedName>
    <definedName name="QuarterlyTrendsRevenuesandExpenses_Text_Page1_H1P1T4" localSheetId="6">#REF!</definedName>
    <definedName name="QuarterlyTrendsRevenuesandExpenses_Text_Page1_H1P1T4">#REF!</definedName>
    <definedName name="Range67000" localSheetId="3">[7]HyperionImport!$C$2:$E$16</definedName>
    <definedName name="Range67000" localSheetId="1">[8]HyperionImport!$C$2:$E$16</definedName>
    <definedName name="Range67000" localSheetId="2">[8]HyperionImport!$C$2:$E$16</definedName>
    <definedName name="Range67000">[9]HyperionImport!$C$2:$E$16</definedName>
    <definedName name="Range67010" localSheetId="3">[10]HyperionImport!$C$2:$E$17</definedName>
    <definedName name="Range67010" localSheetId="1">[11]HyperionImport!$C$2:$E$17</definedName>
    <definedName name="Range67010" localSheetId="2">[11]HyperionImport!$C$2:$E$17</definedName>
    <definedName name="Range67010">[12]HyperionImport!$C$2:$E$17</definedName>
    <definedName name="shiv" localSheetId="1">#REF!</definedName>
    <definedName name="shiv" localSheetId="2">#REF!</definedName>
    <definedName name="shiv" localSheetId="6">#REF!</definedName>
    <definedName name="shiv">#REF!</definedName>
    <definedName name="Text" localSheetId="1">#REF!</definedName>
    <definedName name="Text" localSheetId="2">#REF!</definedName>
    <definedName name="Text" localSheetId="0">#REF!</definedName>
    <definedName name="Text" localSheetId="4">#REF!</definedName>
    <definedName name="Text" localSheetId="5">#REF!</definedName>
    <definedName name="Text" localSheetId="6">#REF!</definedName>
    <definedName name="Text">#REF!</definedName>
    <definedName name="upstDataMap" localSheetId="6">#REF!</definedName>
    <definedName name="upstDataMap">#REF!</definedName>
  </definedNames>
  <calcPr calcId="145621"/>
</workbook>
</file>

<file path=xl/calcChain.xml><?xml version="1.0" encoding="utf-8"?>
<calcChain xmlns="http://schemas.openxmlformats.org/spreadsheetml/2006/main">
  <c r="Q45" i="14" l="1"/>
  <c r="Q39" i="14"/>
  <c r="Q27" i="14"/>
  <c r="Q20" i="14"/>
  <c r="Q14" i="14"/>
  <c r="O45" i="14"/>
  <c r="M45" i="14"/>
  <c r="K45" i="14"/>
  <c r="I45" i="14"/>
  <c r="G45" i="14"/>
  <c r="E45" i="14"/>
  <c r="O39" i="14"/>
  <c r="M39" i="14"/>
  <c r="K39" i="14"/>
  <c r="I39" i="14"/>
  <c r="G39" i="14"/>
  <c r="E39" i="14"/>
  <c r="O27" i="14"/>
  <c r="M27" i="14"/>
  <c r="K27" i="14"/>
  <c r="I27" i="14"/>
  <c r="G27" i="14"/>
  <c r="E27" i="14"/>
  <c r="O20" i="14"/>
  <c r="O31" i="14" s="1"/>
  <c r="O47" i="14" s="1"/>
  <c r="M20" i="14"/>
  <c r="M31" i="14" s="1"/>
  <c r="M47" i="14" s="1"/>
  <c r="K20" i="14"/>
  <c r="K31" i="14" s="1"/>
  <c r="K47" i="14" s="1"/>
  <c r="I20" i="14"/>
  <c r="I31" i="14" s="1"/>
  <c r="I47" i="14" s="1"/>
  <c r="G20" i="14"/>
  <c r="G31" i="14" s="1"/>
  <c r="G47" i="14" s="1"/>
  <c r="E20" i="14"/>
  <c r="E31" i="14" s="1"/>
  <c r="E47" i="14" s="1"/>
  <c r="O14" i="14"/>
  <c r="M14" i="14"/>
  <c r="K14" i="14"/>
  <c r="I14" i="14"/>
  <c r="G14" i="14"/>
  <c r="E14" i="14"/>
  <c r="Q31" i="14" l="1"/>
  <c r="Q47" i="14" s="1"/>
  <c r="C35" i="2"/>
  <c r="K58" i="10" l="1"/>
  <c r="K25" i="10"/>
  <c r="K29" i="10" s="1"/>
  <c r="I58" i="10"/>
  <c r="I25" i="10"/>
  <c r="I29" i="10" s="1"/>
  <c r="I35" i="10" s="1"/>
  <c r="K25" i="11"/>
  <c r="I25" i="11"/>
  <c r="K35" i="2"/>
  <c r="K13" i="11" s="1"/>
  <c r="K35" i="10" l="1"/>
  <c r="K27" i="11"/>
  <c r="K17" i="2" l="1"/>
  <c r="K14" i="2"/>
  <c r="K13" i="2"/>
  <c r="K11" i="2"/>
  <c r="I17" i="2"/>
  <c r="I14" i="2"/>
  <c r="I13" i="2"/>
  <c r="I11" i="2"/>
  <c r="G17" i="2"/>
  <c r="G14" i="2"/>
  <c r="G13" i="2"/>
  <c r="G11" i="2"/>
  <c r="E17" i="2"/>
  <c r="E14" i="2"/>
  <c r="E13" i="2"/>
  <c r="E11" i="2"/>
  <c r="C17" i="2"/>
  <c r="C14" i="2"/>
  <c r="C13" i="2"/>
  <c r="C11" i="2"/>
  <c r="E15" i="2" l="1"/>
  <c r="G15" i="2"/>
  <c r="K15" i="2"/>
  <c r="I15" i="2"/>
  <c r="C15" i="2"/>
  <c r="M45" i="13"/>
  <c r="K19" i="2" s="1"/>
  <c r="K45" i="13"/>
  <c r="I19" i="2" s="1"/>
  <c r="M39" i="13"/>
  <c r="K18" i="2" s="1"/>
  <c r="K39" i="13"/>
  <c r="I18" i="2" s="1"/>
  <c r="M27" i="13"/>
  <c r="K27" i="13"/>
  <c r="M20" i="13"/>
  <c r="K20" i="13"/>
  <c r="M14" i="13"/>
  <c r="K14" i="13"/>
  <c r="K31" i="13" l="1"/>
  <c r="K47" i="13" s="1"/>
  <c r="M31" i="13"/>
  <c r="M47" i="13" s="1"/>
  <c r="I45" i="13" l="1"/>
  <c r="G19" i="2" s="1"/>
  <c r="G45" i="13"/>
  <c r="E19" i="2" s="1"/>
  <c r="E45" i="13"/>
  <c r="C19" i="2" s="1"/>
  <c r="I39" i="13"/>
  <c r="G18" i="2" s="1"/>
  <c r="G39" i="13"/>
  <c r="E18" i="2" s="1"/>
  <c r="E39" i="13"/>
  <c r="C18" i="2" s="1"/>
  <c r="I27" i="13"/>
  <c r="G27" i="13"/>
  <c r="E27" i="13"/>
  <c r="I20" i="13"/>
  <c r="G20" i="13"/>
  <c r="E20" i="13"/>
  <c r="I14" i="13"/>
  <c r="G14" i="13"/>
  <c r="E14" i="13"/>
  <c r="G31" i="13" l="1"/>
  <c r="G47" i="13" s="1"/>
  <c r="I31" i="13"/>
  <c r="E31" i="13"/>
  <c r="E47" i="13" s="1"/>
  <c r="I47" i="13"/>
  <c r="K21" i="2" l="1"/>
  <c r="I35" i="2"/>
  <c r="I13" i="11" s="1"/>
  <c r="I27" i="11" s="1"/>
  <c r="I21" i="2"/>
  <c r="I37" i="2" l="1"/>
  <c r="I63" i="10"/>
  <c r="K37" i="2"/>
  <c r="K63" i="10"/>
  <c r="K45" i="2" l="1"/>
  <c r="K48" i="2" s="1"/>
  <c r="K52" i="2" s="1"/>
  <c r="K46" i="10"/>
  <c r="K60" i="10" s="1"/>
  <c r="K65" i="10" s="1"/>
  <c r="I45" i="2"/>
  <c r="I48" i="2" s="1"/>
  <c r="I52" i="2" s="1"/>
  <c r="I46" i="10"/>
  <c r="I60" i="10" s="1"/>
  <c r="I65" i="10" s="1"/>
  <c r="G35" i="2"/>
  <c r="G13" i="11" s="1"/>
  <c r="E35" i="2"/>
  <c r="K11" i="10" l="1"/>
  <c r="K31" i="10" s="1"/>
  <c r="K56" i="2"/>
  <c r="K34" i="10" s="1"/>
  <c r="K37" i="10" s="1"/>
  <c r="I11" i="10"/>
  <c r="I31" i="10" s="1"/>
  <c r="I55" i="2"/>
  <c r="I56" i="2"/>
  <c r="I34" i="10" s="1"/>
  <c r="I37" i="10" s="1"/>
  <c r="G25" i="11"/>
  <c r="G27" i="11" s="1"/>
  <c r="E25" i="11"/>
  <c r="C25" i="11"/>
  <c r="G58" i="10"/>
  <c r="E58" i="10"/>
  <c r="C58" i="10"/>
  <c r="G25" i="10"/>
  <c r="G29" i="10" s="1"/>
  <c r="E25" i="10"/>
  <c r="E29" i="10" s="1"/>
  <c r="C25" i="10"/>
  <c r="C29" i="10" s="1"/>
  <c r="E35" i="10" l="1"/>
  <c r="E13" i="11" l="1"/>
  <c r="E27" i="11" s="1"/>
  <c r="G30" i="5" l="1"/>
  <c r="C13" i="11" l="1"/>
  <c r="C27" i="11" s="1"/>
  <c r="E34" i="5" l="1"/>
  <c r="E39" i="5" s="1"/>
  <c r="E16" i="5"/>
  <c r="E22" i="5" s="1"/>
  <c r="G49" i="5"/>
  <c r="G51" i="5" s="1"/>
  <c r="G34" i="5"/>
  <c r="G39" i="5"/>
  <c r="G16" i="5"/>
  <c r="G22" i="5" s="1"/>
  <c r="E49" i="5"/>
  <c r="E51" i="5" s="1"/>
  <c r="G52" i="5" l="1"/>
  <c r="E52" i="5"/>
  <c r="G21" i="2"/>
  <c r="G37" i="2" l="1"/>
  <c r="G45" i="2" s="1"/>
  <c r="G63" i="10"/>
  <c r="E21" i="2"/>
  <c r="C21" i="2"/>
  <c r="C63" i="10" s="1"/>
  <c r="G48" i="2" l="1"/>
  <c r="G52" i="2" s="1"/>
  <c r="G11" i="10" s="1"/>
  <c r="G31" i="10" s="1"/>
  <c r="G46" i="10"/>
  <c r="G60" i="10" s="1"/>
  <c r="G65" i="10" s="1"/>
  <c r="E37" i="2"/>
  <c r="E63" i="10"/>
  <c r="C37" i="2"/>
  <c r="C45" i="2" s="1"/>
  <c r="E46" i="10" l="1"/>
  <c r="E60" i="10" s="1"/>
  <c r="E65" i="10" s="1"/>
  <c r="E45" i="2"/>
  <c r="G56" i="2"/>
  <c r="G34" i="10" s="1"/>
  <c r="G37" i="10" s="1"/>
  <c r="G55" i="2"/>
  <c r="C48" i="2"/>
  <c r="C52" i="2" s="1"/>
  <c r="C11" i="10" s="1"/>
  <c r="C31" i="10" s="1"/>
  <c r="C46" i="10"/>
  <c r="C60" i="10" s="1"/>
  <c r="C65" i="10" s="1"/>
  <c r="E48" i="2"/>
  <c r="E52" i="2" s="1"/>
  <c r="E11" i="10" s="1"/>
  <c r="E31" i="10" s="1"/>
  <c r="E56" i="2" l="1"/>
  <c r="E34" i="10" s="1"/>
  <c r="E37" i="10" s="1"/>
  <c r="E55" i="2"/>
  <c r="C55" i="2"/>
  <c r="C56" i="2"/>
  <c r="C34" i="10" s="1"/>
  <c r="C37" i="10" s="1"/>
</calcChain>
</file>

<file path=xl/sharedStrings.xml><?xml version="1.0" encoding="utf-8"?>
<sst xmlns="http://schemas.openxmlformats.org/spreadsheetml/2006/main" count="383" uniqueCount="216">
  <si>
    <t>The NASDAQ OMX Group, Inc.</t>
  </si>
  <si>
    <t>Revenue Detail</t>
  </si>
  <si>
    <t>(in millions)</t>
  </si>
  <si>
    <t>(unaudited)</t>
  </si>
  <si>
    <t xml:space="preserve">       Transaction rebates </t>
  </si>
  <si>
    <t xml:space="preserve">       Brokerage, clearance and exchange fees </t>
  </si>
  <si>
    <t>Access and Broker Services Revenues</t>
  </si>
  <si>
    <t xml:space="preserve">Condensed Consolidated Statements of Income </t>
  </si>
  <si>
    <t>(in millions, except per share amounts)</t>
  </si>
  <si>
    <t>Transaction rebates</t>
  </si>
  <si>
    <t>Brokerage, clearance and exchange fees</t>
  </si>
  <si>
    <t>Compensation and benefits</t>
  </si>
  <si>
    <t>Marketing and advertising</t>
  </si>
  <si>
    <t>Depreciation and amortization</t>
  </si>
  <si>
    <t>Professional and contract services</t>
  </si>
  <si>
    <r>
      <t>Computer operations and</t>
    </r>
    <r>
      <rPr>
        <b/>
        <sz val="10"/>
        <rFont val="Verdana"/>
        <family val="2"/>
      </rPr>
      <t xml:space="preserve"> data communications</t>
    </r>
  </si>
  <si>
    <t>Occupancy</t>
  </si>
  <si>
    <t>Regulatory</t>
  </si>
  <si>
    <t>Merger and strategic initiatives</t>
  </si>
  <si>
    <t>General, administrative and other</t>
  </si>
  <si>
    <t xml:space="preserve">  Total operating expenses</t>
  </si>
  <si>
    <t xml:space="preserve">Operating income </t>
  </si>
  <si>
    <t>Income before income taxes</t>
  </si>
  <si>
    <t>Income tax provision</t>
  </si>
  <si>
    <t xml:space="preserve">Net income </t>
  </si>
  <si>
    <t>Weighted-average common shares outstanding</t>
  </si>
  <si>
    <t xml:space="preserve">   for earnings per share:</t>
  </si>
  <si>
    <t xml:space="preserve">   Diluted</t>
  </si>
  <si>
    <t>2013</t>
  </si>
  <si>
    <t>December 31,</t>
  </si>
  <si>
    <t>Assets</t>
  </si>
  <si>
    <t>Current assets:</t>
  </si>
  <si>
    <t>Cash and cash equivalents</t>
  </si>
  <si>
    <t>Restricted cash</t>
  </si>
  <si>
    <t>Financial investments, at fair value</t>
  </si>
  <si>
    <t>Receivables, net</t>
  </si>
  <si>
    <t>Deferred tax assets</t>
  </si>
  <si>
    <t>Default funds and margin deposits</t>
  </si>
  <si>
    <t>Other current assets</t>
  </si>
  <si>
    <t>Total current assets</t>
  </si>
  <si>
    <t>Property and equipment, net</t>
  </si>
  <si>
    <t>Non-current deferred tax assets</t>
  </si>
  <si>
    <t>Goodwill</t>
  </si>
  <si>
    <t>Intangible assets, net</t>
  </si>
  <si>
    <t>Other non-current assets</t>
  </si>
  <si>
    <t>Total assets</t>
  </si>
  <si>
    <t xml:space="preserve">Liabilities </t>
  </si>
  <si>
    <t>Current liabilities:</t>
  </si>
  <si>
    <t>Accounts payable and accrued expenses</t>
  </si>
  <si>
    <t>Section 31 fees payable to SEC</t>
  </si>
  <si>
    <t>Accrued personnel costs</t>
  </si>
  <si>
    <t>Deferred revenue</t>
  </si>
  <si>
    <t>Other current liabilities</t>
  </si>
  <si>
    <t>Deferred tax liabilities</t>
  </si>
  <si>
    <t>Current portion of debt obligations</t>
  </si>
  <si>
    <t>Total current liabilities</t>
  </si>
  <si>
    <t>Debt obligations</t>
  </si>
  <si>
    <t>Non-current deferred tax liabilities</t>
  </si>
  <si>
    <t>Non-current deferred revenue</t>
  </si>
  <si>
    <t>Other non-current liabilities</t>
  </si>
  <si>
    <t>Total liabilities</t>
  </si>
  <si>
    <t xml:space="preserve">Commitments and contingencies </t>
  </si>
  <si>
    <t>Equity</t>
  </si>
  <si>
    <t>Noncontrolling interests</t>
  </si>
  <si>
    <t>Total equity</t>
  </si>
  <si>
    <t>Total liabilities and equity</t>
  </si>
  <si>
    <t>Interest expense</t>
  </si>
  <si>
    <t>Interest income</t>
  </si>
  <si>
    <t xml:space="preserve">   Basic earnings per share</t>
  </si>
  <si>
    <t xml:space="preserve">   Diluted earnings per share</t>
  </si>
  <si>
    <t xml:space="preserve">   Basic</t>
  </si>
  <si>
    <t xml:space="preserve">Three Months Ended </t>
  </si>
  <si>
    <t>Non-GAAP adjustments:</t>
  </si>
  <si>
    <t>Special legal expenses</t>
  </si>
  <si>
    <t>Total non-GAAP adjustments, net of tax</t>
  </si>
  <si>
    <t>Total adjustments from non-GAAP net income above</t>
  </si>
  <si>
    <t>Non-GAAP operating income</t>
  </si>
  <si>
    <t>Non-GAAP operating expenses</t>
  </si>
  <si>
    <t>Three Months Ended</t>
  </si>
  <si>
    <t>Revenues:</t>
  </si>
  <si>
    <t>Operating Expenses:</t>
  </si>
  <si>
    <t>Market Services</t>
  </si>
  <si>
    <t>Listing Services</t>
  </si>
  <si>
    <t>Information Services</t>
  </si>
  <si>
    <t>Technology Solutions</t>
  </si>
  <si>
    <t>Total Information Services revenues</t>
  </si>
  <si>
    <t>Total Technology Solutions revenues</t>
  </si>
  <si>
    <t xml:space="preserve">   Cash dividends declared per common share</t>
  </si>
  <si>
    <t xml:space="preserve">Condensed Consolidated Balance Sheets </t>
  </si>
  <si>
    <t>GAAP diluted earnings per share</t>
  </si>
  <si>
    <t>Non-GAAP diluted earnings per share</t>
  </si>
  <si>
    <t>GAAP operating income</t>
  </si>
  <si>
    <t>GAAP operating expenses</t>
  </si>
  <si>
    <t>Per share information:</t>
  </si>
  <si>
    <r>
      <t>Reconciliation of GAAP Net Income, Diluted Earnings Per Share, Operating Income</t>
    </r>
    <r>
      <rPr>
        <b/>
        <sz val="10"/>
        <rFont val="Verdana"/>
        <family val="2"/>
      </rPr>
      <t xml:space="preserve"> and </t>
    </r>
  </si>
  <si>
    <t>Operating Expenses to Non-GAAP Net Income, Diluted Earnings Per Share, Operating Income, and Operating Expenses</t>
  </si>
  <si>
    <t>Total non-GAAP adjustments</t>
  </si>
  <si>
    <t xml:space="preserve">   Total non-GAAP adjustments </t>
  </si>
  <si>
    <t>Common stock</t>
  </si>
  <si>
    <t>Additional paid-in capital</t>
  </si>
  <si>
    <t>Common stock in treasury, at cost</t>
  </si>
  <si>
    <t>Accumulated other comprehensive loss</t>
  </si>
  <si>
    <t>Retained earnings</t>
  </si>
  <si>
    <t>Quarterly Key Drivers Detail</t>
  </si>
  <si>
    <t/>
  </si>
  <si>
    <t>U.S. Equity Options</t>
  </si>
  <si>
    <t>Total industry average daily volume (in millions)</t>
  </si>
  <si>
    <t>Cash Equity Trading</t>
  </si>
  <si>
    <t>Total average daily share volume (in billions)</t>
  </si>
  <si>
    <t>Matched share volume (in billions)</t>
  </si>
  <si>
    <t>Average daily number of equity trades</t>
  </si>
  <si>
    <t>Total average daily value of shares traded (in billions)</t>
  </si>
  <si>
    <t>Initial public offerings</t>
  </si>
  <si>
    <t>NASDAQ</t>
  </si>
  <si>
    <t>New listings</t>
  </si>
  <si>
    <t>Number of listed companies</t>
  </si>
  <si>
    <t>Market Technology</t>
  </si>
  <si>
    <t>2014</t>
  </si>
  <si>
    <t>Index Licensing and Services revenues</t>
  </si>
  <si>
    <t>September 30,</t>
  </si>
  <si>
    <t>Loss from unconsolidated investees, net</t>
  </si>
  <si>
    <t>Other</t>
  </si>
  <si>
    <r>
      <t xml:space="preserve">Merger and strategic initiatives </t>
    </r>
    <r>
      <rPr>
        <vertAlign val="superscript"/>
        <sz val="10"/>
        <rFont val="Verdana"/>
        <family val="2"/>
      </rPr>
      <t>(1)</t>
    </r>
  </si>
  <si>
    <r>
      <t>Non-GAAP operating margin</t>
    </r>
    <r>
      <rPr>
        <b/>
        <vertAlign val="superscript"/>
        <sz val="10"/>
        <rFont val="Verdana"/>
        <family val="2"/>
      </rPr>
      <t xml:space="preserve"> (4)</t>
    </r>
  </si>
  <si>
    <t>Net income attributable to Nasdaq</t>
  </si>
  <si>
    <t>Nasdaq stockholders' equity:</t>
  </si>
  <si>
    <t>Total Nasdaq stockholders' equity</t>
  </si>
  <si>
    <t>GAAP net income attributable to Nasdaq</t>
  </si>
  <si>
    <t>Non-GAAP net income attributable to Nasdaq</t>
  </si>
  <si>
    <t>Nasdaq Commodities</t>
  </si>
  <si>
    <t>Nasdaq Nordic and Nasdaq Baltic Securities</t>
  </si>
  <si>
    <t>December 2014</t>
  </si>
  <si>
    <t>September 2014</t>
  </si>
  <si>
    <t>Actual</t>
  </si>
  <si>
    <t xml:space="preserve"> MARKET SERVICES </t>
  </si>
  <si>
    <t>Equity Derivative Trading and Clearing Revenues</t>
  </si>
  <si>
    <t>Transaction-based expenses:</t>
  </si>
  <si>
    <t xml:space="preserve">      Total net equity derivative trading and clearing revenues</t>
  </si>
  <si>
    <t>Cash Equity Trading Revenues</t>
  </si>
  <si>
    <t xml:space="preserve">      Total net cash equity trading revenues</t>
  </si>
  <si>
    <t xml:space="preserve">Fixed Income, Currency and Commodities Trading </t>
  </si>
  <si>
    <t xml:space="preserve">        and Clearing Revenues</t>
  </si>
  <si>
    <t>Total Net Market Services revenues</t>
  </si>
  <si>
    <t xml:space="preserve"> LISTING SERVICES REVENUES</t>
  </si>
  <si>
    <t xml:space="preserve"> INFORMATION SERVICES</t>
  </si>
  <si>
    <t xml:space="preserve"> TECHNOLOGY SOLUTIONS</t>
  </si>
  <si>
    <t xml:space="preserve"> Corporate Solutions revenues</t>
  </si>
  <si>
    <t xml:space="preserve"> Market Technology revenues</t>
  </si>
  <si>
    <t xml:space="preserve">Total revenues less transaction-based expenses </t>
  </si>
  <si>
    <t>Voluntary accommodation program</t>
  </si>
  <si>
    <t>Gain on sale of investment security</t>
  </si>
  <si>
    <t>Asset impairment charges</t>
  </si>
  <si>
    <t>Year Ended</t>
  </si>
  <si>
    <t>Restructuring charges</t>
  </si>
  <si>
    <t>Securities and Exchange Commission matter</t>
  </si>
  <si>
    <t>Total Market Services revenues less transaction-based expenses</t>
  </si>
  <si>
    <t>Revenues less transaction-based expenses</t>
  </si>
  <si>
    <t>Extinguishment of debt</t>
  </si>
  <si>
    <t>Equity Derivative Trading and Clearing</t>
  </si>
  <si>
    <t>Market share reported to the FINRA/NASDAQ Trade Reporting Facility</t>
  </si>
  <si>
    <t>Fixed Income, Currency and Commodities Trading and Clearing</t>
  </si>
  <si>
    <t xml:space="preserve">Total average daily volume On the Run U.S. Treasury contracts (in billions) </t>
  </si>
  <si>
    <t>Total average daily volume fixed income contracts</t>
  </si>
  <si>
    <t>Nasdaq Nordic and Nasdaq Baltic Options and Futures</t>
  </si>
  <si>
    <t xml:space="preserve"> U.S. Fixed Income</t>
  </si>
  <si>
    <t>Nasdaq Nordic and Nasdaq Baltic Fixed Income</t>
  </si>
  <si>
    <r>
      <t xml:space="preserve">Asset impairment charges </t>
    </r>
    <r>
      <rPr>
        <vertAlign val="superscript"/>
        <sz val="10"/>
        <rFont val="Verdana"/>
        <family val="2"/>
      </rPr>
      <t>(1)</t>
    </r>
  </si>
  <si>
    <r>
      <t xml:space="preserve">Merger and strategic initiatives </t>
    </r>
    <r>
      <rPr>
        <vertAlign val="superscript"/>
        <sz val="10"/>
        <rFont val="Verdana"/>
        <family val="2"/>
      </rPr>
      <t>(2)</t>
    </r>
  </si>
  <si>
    <r>
      <t xml:space="preserve">Adjustment to the income tax provision to reflect non-GAAP adjustments </t>
    </r>
    <r>
      <rPr>
        <vertAlign val="superscript"/>
        <sz val="10"/>
        <rFont val="Verdana"/>
        <family val="2"/>
      </rPr>
      <t>(3)</t>
    </r>
  </si>
  <si>
    <t>Significant tax adjustments, net</t>
  </si>
  <si>
    <t>(1) For the three months and year ended December 31, 2014, asset impairment charges of $49 million related to certain acquired intangible assets associated with customer relationships</t>
  </si>
  <si>
    <t xml:space="preserve">      ($38 million) and certain technology assets ($11 million).  For the year ended December 31, 2013, asset impairment charges of $14 million related to certain acquired intangible assets  </t>
  </si>
  <si>
    <t xml:space="preserve">     associated with customer relationships ($7 million) and a certain trade name ($7 million).</t>
  </si>
  <si>
    <t xml:space="preserve">(3) For the three months and year ended December 31, 2014, includes $23 million associated with the recognition of a previously unrecognized tax benefit.  This amount is offset by </t>
  </si>
  <si>
    <t>(4) Non-GAAP operating margin equals non-GAAP operating income divided by total revenues less transaction-based expenses.</t>
  </si>
  <si>
    <t xml:space="preserve">      the reversal of the receivable described in note (2) above.  For the three months and year ended December 31, 2013, includes $23 million associated with the derecognition of a </t>
  </si>
  <si>
    <t xml:space="preserve">      previously recognized tax benefit. This amount is offset by the receivable described in note (2) above. </t>
  </si>
  <si>
    <t>Exchanges that comprise Nasdaq Nordic and Nasdaq Baltic</t>
  </si>
  <si>
    <t>Sublease loss reserves</t>
  </si>
  <si>
    <t>March 2014</t>
  </si>
  <si>
    <t>June 2014</t>
  </si>
  <si>
    <t>2012</t>
  </si>
  <si>
    <t>Data Products revenues</t>
  </si>
  <si>
    <t xml:space="preserve">       Total net fixed income, currency and commodities trading</t>
  </si>
  <si>
    <t xml:space="preserve">       and clearing revenues</t>
  </si>
  <si>
    <t>Net loss attributable to noncontrolling interests</t>
  </si>
  <si>
    <r>
      <t>Total market share</t>
    </r>
    <r>
      <rPr>
        <vertAlign val="superscript"/>
        <sz val="10"/>
        <rFont val="Verdana"/>
        <family val="2"/>
      </rPr>
      <t>(2)</t>
    </r>
  </si>
  <si>
    <r>
      <t>Total average daily volume options and futures contracts</t>
    </r>
    <r>
      <rPr>
        <vertAlign val="superscript"/>
        <sz val="10"/>
        <rFont val="Verdana"/>
        <family val="2"/>
      </rPr>
      <t>(1)</t>
    </r>
  </si>
  <si>
    <r>
      <t>Power contracts cleared (TWh)</t>
    </r>
    <r>
      <rPr>
        <vertAlign val="superscript"/>
        <sz val="10"/>
        <rFont val="Verdana"/>
        <family val="2"/>
      </rPr>
      <t>(3)</t>
    </r>
  </si>
  <si>
    <r>
      <t>NASDAQ</t>
    </r>
    <r>
      <rPr>
        <vertAlign val="superscript"/>
        <sz val="10"/>
        <rFont val="Verdana"/>
        <family val="2"/>
      </rPr>
      <t>(4)</t>
    </r>
  </si>
  <si>
    <r>
      <t>Exchanges that comprise Nasdaq Nordic and Nasdaq Baltic</t>
    </r>
    <r>
      <rPr>
        <vertAlign val="superscript"/>
        <sz val="10"/>
        <rFont val="Verdana"/>
        <family val="2"/>
      </rPr>
      <t>(5)</t>
    </r>
  </si>
  <si>
    <r>
      <t>NASDAQ</t>
    </r>
    <r>
      <rPr>
        <vertAlign val="superscript"/>
        <sz val="10"/>
        <rFont val="Verdana"/>
        <family val="2"/>
      </rPr>
      <t>(6)</t>
    </r>
  </si>
  <si>
    <r>
      <t>Exchanges that comprise Nasdaq Nordic and Nasdaq Baltic</t>
    </r>
    <r>
      <rPr>
        <vertAlign val="superscript"/>
        <sz val="10"/>
        <rFont val="Verdana"/>
        <family val="2"/>
      </rPr>
      <t>(7)</t>
    </r>
  </si>
  <si>
    <r>
      <t>Order intake (in millions)</t>
    </r>
    <r>
      <rPr>
        <vertAlign val="superscript"/>
        <sz val="10"/>
        <rFont val="Verdana"/>
        <family val="2"/>
      </rPr>
      <t>(8)</t>
    </r>
  </si>
  <si>
    <r>
      <t>Total order value (in millions)</t>
    </r>
    <r>
      <rPr>
        <vertAlign val="superscript"/>
        <sz val="10"/>
        <rFont val="Verdana"/>
        <family val="2"/>
      </rPr>
      <t>(9)</t>
    </r>
  </si>
  <si>
    <t>Nasdaq PHLX matched market share</t>
  </si>
  <si>
    <t>The NASDAQ Options Market matched market share</t>
  </si>
  <si>
    <t>Nasdaq BX Options Market matched market share</t>
  </si>
  <si>
    <t>Matched market share executed on NASDAQ</t>
  </si>
  <si>
    <t>Matched market share executed on Nasdaq BX</t>
  </si>
  <si>
    <t>Matched market share executed on Nasdaq PSX</t>
  </si>
  <si>
    <t>Total U.S.-listed Securities</t>
  </si>
  <si>
    <t xml:space="preserve">(2) For the three months and year ended December 31, 2014, merger and strategic initiatives expense primarily related to our acquisitions of the TR Corporate businesses and eSpeed </t>
  </si>
  <si>
    <t xml:space="preserve">     and a charge of $23 million related to the reversal of a receivable under a tax sharing agreement with an unrelated party.  The $23 million charge is offset by a tax benefit as described </t>
  </si>
  <si>
    <t xml:space="preserve">     in note (3) below.  For the three months and year ended December 31, 2013, merger and strategic initiatives expense primarily related to our acquisitions of the TR Corporate  </t>
  </si>
  <si>
    <t xml:space="preserve">     businesses and eSpeed, offset by a credit of $23 million associated with a receivable under a tax sharing agreement with an unrelated party.  The $23 million credit is offset by a tax </t>
  </si>
  <si>
    <t xml:space="preserve">     expense as described in note (3) below.  Merger and strategic initiatives costs for the year ended December 31, 2013 were partially offset by the remeasurement of a contingent </t>
  </si>
  <si>
    <t xml:space="preserve">     purchase price liability related to the BWise acquisition due to changes in the anticipated performance of BWise.</t>
  </si>
  <si>
    <t xml:space="preserve">(1) For the three months and year ended December 31, 2014, merger and strategic initiatives expense primarily related to our acquisitions of the TR Corporate businesses and eSpeed and a charge of $23 </t>
  </si>
  <si>
    <t xml:space="preserve">     million related to the reversal of a receivable under a tax sharing agreement with an unrelated party.  For the three months and year ended December 31, 2013, merger and strategic initiatives expense </t>
  </si>
  <si>
    <t xml:space="preserve">     primarily related to our acquisitions of the TR Corporate businesses and eSpeed, offset by a credit of $23 million associated with a receivable under a tax sharing agreement with an unrelated party.  </t>
  </si>
  <si>
    <t xml:space="preserve">     Merger and strategic initiatives costs for the year ended December 31, 2013 were partially offset by the remeasurement of a contingent purchase price liability related to the BWise acquisition due to  </t>
  </si>
  <si>
    <t xml:space="preserve">     changes in the anticipated performance of Bwise.</t>
  </si>
  <si>
    <t>Total market share</t>
  </si>
  <si>
    <t>Total matched market share executed on Nasdaq's exchanges</t>
  </si>
  <si>
    <t>Total market share executed on Nasdaq's exchanges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</si>
</sst>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(&quot;$&quot;* #,##0_);_(&quot;$&quot;* \(#,##0\);_(&quot;$&quot;* &quot;-&quot;?_);_(@_)"/>
    <numFmt numFmtId="169" formatCode="_(&quot;$&quot;* #,##0.0_);_(&quot;$&quot;* \(#,##0.0\);_(&quot;$&quot;* &quot;-&quot;?_);_(@_)"/>
    <numFmt numFmtId="170" formatCode="_(* #,##0.000_);_(* \(#,##0.000\);_(* &quot;-&quot;??_);_(@_)"/>
    <numFmt numFmtId="171" formatCode="#,##0.0_);\(#,##0.0\)"/>
    <numFmt numFmtId="172" formatCode="_(&quot;$&quot;* #,##0.0_);_(&quot;$&quot;* \(#,##0.0\);_(&quot;$&quot;* &quot;-&quot;??_);_(@_)"/>
    <numFmt numFmtId="173" formatCode="#,##0,_);\(#,##0,\)"/>
    <numFmt numFmtId="174" formatCode="_(* #,##0_);_(* \(#,##0\);_(* &quot;-&quot;?_);_(@_)"/>
    <numFmt numFmtId="175" formatCode="_(* #,##0.00000000_);_(* \(#,##0.00000000\);_(* &quot;-&quot;??_);_(@_)"/>
    <numFmt numFmtId="176" formatCode="_(&quot;$&quot;* #,##0.00000_);_(&quot;$&quot;* \(#,##0.00000\);_(&quot;$&quot;* &quot;-&quot;??_);_(@_)"/>
    <numFmt numFmtId="177" formatCode="_(* #,##0.0_);_(* \(#,##0.0\);_(* &quot;-&quot;?_);_(@_)"/>
    <numFmt numFmtId="178" formatCode="0.00_);\(0.00\)"/>
    <numFmt numFmtId="179" formatCode="0.0%"/>
    <numFmt numFmtId="180" formatCode="0.0"/>
    <numFmt numFmtId="181" formatCode="_(* #,##0.00_);_(* \(#,##0.00\);_(* &quot;-&quot;?_);_(@_)"/>
    <numFmt numFmtId="182" formatCode="_(&quot;$&quot;\ #,##0.0_);_(&quot;$&quot;* \(#,##0.0\);_(&quot;$&quot;* &quot;-&quot;??_);_(@_)"/>
    <numFmt numFmtId="183" formatCode="_(&quot;$&quot;\ #,##0_);_(&quot;$&quot;* \(#,##0\);_(&quot;$&quot;* &quot;-&quot;??_);_(@_)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NewRomanPS"/>
    </font>
    <font>
      <b/>
      <sz val="10"/>
      <name val="Verdana"/>
      <family val="2"/>
    </font>
    <font>
      <sz val="10"/>
      <name val="Verdana"/>
      <family val="2"/>
    </font>
    <font>
      <i/>
      <sz val="8"/>
      <name val="Verdana"/>
      <family val="2"/>
    </font>
    <font>
      <sz val="10"/>
      <name val="Arial"/>
      <family val="2"/>
    </font>
    <font>
      <b/>
      <i/>
      <sz val="8"/>
      <name val="Verdana"/>
      <family val="2"/>
    </font>
    <font>
      <u val="singleAccounting"/>
      <sz val="10"/>
      <name val="Verdana"/>
      <family val="2"/>
    </font>
    <font>
      <b/>
      <u val="singleAccounting"/>
      <sz val="10"/>
      <name val="Verdana"/>
      <family val="2"/>
    </font>
    <font>
      <b/>
      <i/>
      <sz val="10"/>
      <name val="Verdana"/>
      <family val="2"/>
    </font>
    <font>
      <b/>
      <i/>
      <u val="singleAccounting"/>
      <sz val="10"/>
      <name val="Verdana"/>
      <family val="2"/>
    </font>
    <font>
      <sz val="10"/>
      <name val="Courier"/>
      <family val="3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8"/>
      <name val="Arial"/>
      <family val="2"/>
    </font>
    <font>
      <sz val="8"/>
      <color indexed="24"/>
      <name val="Arial"/>
      <family val="2"/>
    </font>
    <font>
      <b/>
      <sz val="10"/>
      <color indexed="8"/>
      <name val="Arial"/>
      <family val="2"/>
    </font>
    <font>
      <sz val="8"/>
      <color indexed="8"/>
      <name val="Verdana"/>
      <family val="2"/>
    </font>
    <font>
      <u/>
      <sz val="10"/>
      <color indexed="8"/>
      <name val="Arial"/>
      <family val="2"/>
    </font>
    <font>
      <sz val="7"/>
      <color indexed="8"/>
      <name val="Verdana"/>
      <family val="2"/>
    </font>
    <font>
      <b/>
      <u/>
      <sz val="10"/>
      <color indexed="8"/>
      <name val="Arial"/>
      <family val="2"/>
    </font>
    <font>
      <sz val="10"/>
      <color indexed="55"/>
      <name val="Arial"/>
      <family val="2"/>
    </font>
    <font>
      <b/>
      <u/>
      <sz val="14"/>
      <color indexed="8"/>
      <name val="Arial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9"/>
      <name val="MS Sans Serif"/>
      <family val="2"/>
    </font>
    <font>
      <b/>
      <sz val="10"/>
      <name val="MS Sans Serif"/>
      <family val="2"/>
    </font>
    <font>
      <i/>
      <sz val="10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ms Rmn"/>
    </font>
    <font>
      <sz val="10"/>
      <color indexed="9"/>
      <name val="Verdana"/>
      <family val="2"/>
    </font>
    <font>
      <b/>
      <vertAlign val="superscript"/>
      <sz val="10"/>
      <name val="Verdana"/>
      <family val="2"/>
    </font>
    <font>
      <b/>
      <u/>
      <sz val="10"/>
      <name val="Verdana"/>
      <family val="2"/>
    </font>
    <font>
      <sz val="9"/>
      <color indexed="8"/>
      <name val="Trebuchet MS"/>
      <family val="2"/>
    </font>
    <font>
      <sz val="9"/>
      <color indexed="9"/>
      <name val="Trebuchet MS"/>
      <family val="2"/>
    </font>
    <font>
      <sz val="9"/>
      <color indexed="20"/>
      <name val="Trebuchet MS"/>
      <family val="2"/>
    </font>
    <font>
      <b/>
      <sz val="9"/>
      <color indexed="52"/>
      <name val="Trebuchet MS"/>
      <family val="2"/>
    </font>
    <font>
      <b/>
      <sz val="9"/>
      <color indexed="9"/>
      <name val="Trebuchet MS"/>
      <family val="2"/>
    </font>
    <font>
      <i/>
      <sz val="9"/>
      <color indexed="23"/>
      <name val="Trebuchet MS"/>
      <family val="2"/>
    </font>
    <font>
      <sz val="9"/>
      <color indexed="17"/>
      <name val="Trebuchet MS"/>
      <family val="2"/>
    </font>
    <font>
      <b/>
      <sz val="15"/>
      <color indexed="56"/>
      <name val="Trebuchet MS"/>
      <family val="2"/>
    </font>
    <font>
      <b/>
      <sz val="13"/>
      <color indexed="56"/>
      <name val="Trebuchet MS"/>
      <family val="2"/>
    </font>
    <font>
      <b/>
      <sz val="11"/>
      <color indexed="56"/>
      <name val="Trebuchet MS"/>
      <family val="2"/>
    </font>
    <font>
      <sz val="9"/>
      <color indexed="62"/>
      <name val="Trebuchet MS"/>
      <family val="2"/>
    </font>
    <font>
      <sz val="9"/>
      <color indexed="52"/>
      <name val="Trebuchet MS"/>
      <family val="2"/>
    </font>
    <font>
      <sz val="9"/>
      <color indexed="60"/>
      <name val="Trebuchet MS"/>
      <family val="2"/>
    </font>
    <font>
      <b/>
      <sz val="9"/>
      <color indexed="63"/>
      <name val="Trebuchet MS"/>
      <family val="2"/>
    </font>
    <font>
      <b/>
      <sz val="18"/>
      <color indexed="56"/>
      <name val="Cambria"/>
      <family val="2"/>
    </font>
    <font>
      <b/>
      <sz val="9"/>
      <color indexed="8"/>
      <name val="Trebuchet MS"/>
      <family val="2"/>
    </font>
    <font>
      <sz val="9"/>
      <color indexed="10"/>
      <name val="Trebuchet MS"/>
      <family val="2"/>
    </font>
    <font>
      <i/>
      <u/>
      <sz val="10"/>
      <name val="Verdana"/>
      <family val="2"/>
    </font>
    <font>
      <vertAlign val="superscript"/>
      <sz val="7.5"/>
      <name val="Verdana"/>
      <family val="2"/>
    </font>
    <font>
      <sz val="9"/>
      <name val="Verdana"/>
      <family val="2"/>
    </font>
    <font>
      <vertAlign val="superscript"/>
      <sz val="10"/>
      <name val="Verdana"/>
      <family val="2"/>
    </font>
    <font>
      <b/>
      <sz val="10"/>
      <color rgb="FFFF0000"/>
      <name val="Verdana"/>
      <family val="2"/>
    </font>
    <font>
      <b/>
      <u val="doubleAccounting"/>
      <sz val="10"/>
      <name val="Verdana"/>
      <family val="2"/>
    </font>
    <font>
      <b/>
      <sz val="10"/>
      <name val="Arial Unicode MS"/>
      <family val="2"/>
    </font>
    <font>
      <sz val="11"/>
      <color indexed="9"/>
      <name val="Calibri"/>
      <family val="2"/>
    </font>
    <font>
      <sz val="10"/>
      <name val="Arial Unicode MS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mediumGray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</borders>
  <cellStyleXfs count="336">
    <xf numFmtId="0" fontId="0" fillId="0" borderId="0"/>
    <xf numFmtId="164" fontId="2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4" fillId="0" borderId="0"/>
    <xf numFmtId="0" fontId="15" fillId="0" borderId="0"/>
    <xf numFmtId="0" fontId="16" fillId="2" borderId="0"/>
    <xf numFmtId="0" fontId="15" fillId="0" borderId="0"/>
    <xf numFmtId="0" fontId="17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3" borderId="0"/>
    <xf numFmtId="0" fontId="19" fillId="0" borderId="0"/>
    <xf numFmtId="0" fontId="16" fillId="2" borderId="0"/>
    <xf numFmtId="0" fontId="15" fillId="3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13" fillId="0" borderId="0"/>
    <xf numFmtId="0" fontId="15" fillId="0" borderId="0"/>
    <xf numFmtId="0" fontId="13" fillId="0" borderId="0"/>
    <xf numFmtId="0" fontId="15" fillId="2" borderId="0"/>
    <xf numFmtId="0" fontId="20" fillId="0" borderId="0"/>
    <xf numFmtId="0" fontId="15" fillId="2" borderId="0"/>
    <xf numFmtId="0" fontId="15" fillId="0" borderId="0"/>
    <xf numFmtId="0" fontId="20" fillId="3" borderId="0"/>
    <xf numFmtId="0" fontId="20" fillId="3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1" fillId="0" borderId="0"/>
    <xf numFmtId="0" fontId="20" fillId="0" borderId="0"/>
    <xf numFmtId="0" fontId="15" fillId="0" borderId="0"/>
    <xf numFmtId="0" fontId="22" fillId="0" borderId="0"/>
    <xf numFmtId="0" fontId="15" fillId="0" borderId="0"/>
    <xf numFmtId="0" fontId="22" fillId="0" borderId="0"/>
    <xf numFmtId="0" fontId="23" fillId="0" borderId="0"/>
    <xf numFmtId="0" fontId="15" fillId="0" borderId="0"/>
    <xf numFmtId="0" fontId="24" fillId="0" borderId="0"/>
    <xf numFmtId="0" fontId="20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16" fillId="2" borderId="0"/>
    <xf numFmtId="0" fontId="25" fillId="0" borderId="0"/>
    <xf numFmtId="0" fontId="25" fillId="0" borderId="0"/>
    <xf numFmtId="0" fontId="20" fillId="0" borderId="0"/>
    <xf numFmtId="0" fontId="15" fillId="3" borderId="0"/>
    <xf numFmtId="0" fontId="26" fillId="0" borderId="0"/>
    <xf numFmtId="0" fontId="15" fillId="0" borderId="0"/>
    <xf numFmtId="0" fontId="16" fillId="2" borderId="0"/>
    <xf numFmtId="0" fontId="20" fillId="3" borderId="0"/>
    <xf numFmtId="0" fontId="13" fillId="0" borderId="0"/>
    <xf numFmtId="0" fontId="15" fillId="3" borderId="0"/>
    <xf numFmtId="0" fontId="13" fillId="0" borderId="0"/>
    <xf numFmtId="0" fontId="14" fillId="0" borderId="0"/>
    <xf numFmtId="0" fontId="15" fillId="0" borderId="0"/>
    <xf numFmtId="0" fontId="16" fillId="2" borderId="0"/>
    <xf numFmtId="0" fontId="15" fillId="0" borderId="0"/>
    <xf numFmtId="0" fontId="17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3" borderId="0"/>
    <xf numFmtId="0" fontId="19" fillId="0" borderId="0"/>
    <xf numFmtId="0" fontId="16" fillId="2" borderId="0"/>
    <xf numFmtId="0" fontId="15" fillId="3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13" fillId="0" borderId="0"/>
    <xf numFmtId="0" fontId="15" fillId="0" borderId="0"/>
    <xf numFmtId="0" fontId="13" fillId="0" borderId="0"/>
    <xf numFmtId="0" fontId="15" fillId="2" borderId="0"/>
    <xf numFmtId="0" fontId="20" fillId="0" borderId="0"/>
    <xf numFmtId="0" fontId="15" fillId="2" borderId="0"/>
    <xf numFmtId="0" fontId="15" fillId="0" borderId="0"/>
    <xf numFmtId="0" fontId="20" fillId="3" borderId="0"/>
    <xf numFmtId="0" fontId="20" fillId="3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1" fillId="0" borderId="0"/>
    <xf numFmtId="0" fontId="20" fillId="0" borderId="0"/>
    <xf numFmtId="0" fontId="27" fillId="3" borderId="0"/>
    <xf numFmtId="0" fontId="27" fillId="3" borderId="0"/>
    <xf numFmtId="0" fontId="24" fillId="0" borderId="0"/>
    <xf numFmtId="0" fontId="23" fillId="0" borderId="0"/>
    <xf numFmtId="0" fontId="24" fillId="0" borderId="0"/>
    <xf numFmtId="0" fontId="20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16" fillId="2" borderId="0"/>
    <xf numFmtId="0" fontId="25" fillId="0" borderId="0"/>
    <xf numFmtId="0" fontId="25" fillId="0" borderId="0"/>
    <xf numFmtId="0" fontId="20" fillId="0" borderId="0"/>
    <xf numFmtId="0" fontId="15" fillId="3" borderId="0"/>
    <xf numFmtId="0" fontId="26" fillId="0" borderId="0"/>
    <xf numFmtId="0" fontId="15" fillId="0" borderId="0"/>
    <xf numFmtId="0" fontId="16" fillId="2" borderId="0"/>
    <xf numFmtId="0" fontId="20" fillId="3" borderId="0"/>
    <xf numFmtId="0" fontId="13" fillId="0" borderId="0"/>
    <xf numFmtId="0" fontId="15" fillId="3" borderId="0"/>
    <xf numFmtId="0" fontId="13" fillId="0" borderId="0"/>
    <xf numFmtId="0" fontId="14" fillId="0" borderId="0"/>
    <xf numFmtId="0" fontId="15" fillId="0" borderId="0"/>
    <xf numFmtId="0" fontId="16" fillId="2" borderId="0"/>
    <xf numFmtId="0" fontId="15" fillId="0" borderId="0"/>
    <xf numFmtId="0" fontId="17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3" borderId="0"/>
    <xf numFmtId="0" fontId="19" fillId="0" borderId="0"/>
    <xf numFmtId="0" fontId="16" fillId="2" borderId="0"/>
    <xf numFmtId="0" fontId="15" fillId="3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20" fillId="3" borderId="0"/>
    <xf numFmtId="0" fontId="13" fillId="0" borderId="0"/>
    <xf numFmtId="0" fontId="15" fillId="0" borderId="0"/>
    <xf numFmtId="0" fontId="13" fillId="0" borderId="0"/>
    <xf numFmtId="0" fontId="15" fillId="2" borderId="0"/>
    <xf numFmtId="0" fontId="20" fillId="0" borderId="0"/>
    <xf numFmtId="0" fontId="15" fillId="2" borderId="0"/>
    <xf numFmtId="0" fontId="15" fillId="0" borderId="0"/>
    <xf numFmtId="0" fontId="20" fillId="3" borderId="0"/>
    <xf numFmtId="0" fontId="20" fillId="3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0" fillId="4" borderId="0"/>
    <xf numFmtId="0" fontId="21" fillId="0" borderId="0"/>
    <xf numFmtId="0" fontId="20" fillId="0" borderId="0"/>
    <xf numFmtId="0" fontId="15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3" fillId="0" borderId="0"/>
    <xf numFmtId="0" fontId="23" fillId="0" borderId="0"/>
    <xf numFmtId="0" fontId="27" fillId="3" borderId="0"/>
    <xf numFmtId="0" fontId="27" fillId="3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5" fillId="0" borderId="0"/>
    <xf numFmtId="0" fontId="25" fillId="0" borderId="0"/>
    <xf numFmtId="0" fontId="20" fillId="0" borderId="0"/>
    <xf numFmtId="0" fontId="20" fillId="0" borderId="0"/>
    <xf numFmtId="0" fontId="16" fillId="2" borderId="0"/>
    <xf numFmtId="0" fontId="25" fillId="0" borderId="0"/>
    <xf numFmtId="0" fontId="25" fillId="0" borderId="0"/>
    <xf numFmtId="0" fontId="20" fillId="0" borderId="0"/>
    <xf numFmtId="0" fontId="15" fillId="3" borderId="0"/>
    <xf numFmtId="0" fontId="26" fillId="0" borderId="0"/>
    <xf numFmtId="0" fontId="15" fillId="0" borderId="0"/>
    <xf numFmtId="0" fontId="16" fillId="2" borderId="0"/>
    <xf numFmtId="0" fontId="20" fillId="3" borderId="0"/>
    <xf numFmtId="0" fontId="13" fillId="0" borderId="0"/>
    <xf numFmtId="0" fontId="15" fillId="3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164" fontId="2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37" fontId="29" fillId="0" borderId="0" applyFont="0" applyBorder="0" applyAlignment="0"/>
    <xf numFmtId="0" fontId="30" fillId="0" borderId="5">
      <alignment horizontal="center"/>
    </xf>
    <xf numFmtId="3" fontId="28" fillId="0" borderId="0" applyFont="0" applyFill="0" applyBorder="0" applyAlignment="0" applyProtection="0"/>
    <xf numFmtId="0" fontId="28" fillId="5" borderId="0" applyNumberFormat="0" applyFont="0" applyBorder="0" applyAlignment="0" applyProtection="0"/>
    <xf numFmtId="0" fontId="6" fillId="0" borderId="0"/>
    <xf numFmtId="171" fontId="34" fillId="0" borderId="0"/>
    <xf numFmtId="0" fontId="6" fillId="0" borderId="0"/>
    <xf numFmtId="9" fontId="2" fillId="0" borderId="0" applyFont="0" applyFill="0" applyBorder="0" applyAlignment="0" applyProtection="0"/>
    <xf numFmtId="0" fontId="38" fillId="2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2" borderId="0" applyNumberFormat="0" applyBorder="0" applyAlignment="0" applyProtection="0"/>
    <xf numFmtId="0" fontId="40" fillId="6" borderId="0" applyNumberFormat="0" applyBorder="0" applyAlignment="0" applyProtection="0"/>
    <xf numFmtId="0" fontId="41" fillId="4" borderId="13" applyNumberFormat="0" applyAlignment="0" applyProtection="0"/>
    <xf numFmtId="0" fontId="42" fillId="23" borderId="14" applyNumberFormat="0" applyAlignment="0" applyProtection="0"/>
    <xf numFmtId="0" fontId="43" fillId="0" borderId="0" applyNumberFormat="0" applyFill="0" applyBorder="0" applyAlignment="0" applyProtection="0"/>
    <xf numFmtId="0" fontId="44" fillId="7" borderId="0" applyNumberFormat="0" applyBorder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7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8" fillId="10" borderId="13" applyNumberFormat="0" applyAlignment="0" applyProtection="0"/>
    <xf numFmtId="0" fontId="49" fillId="0" borderId="18" applyNumberFormat="0" applyFill="0" applyAlignment="0" applyProtection="0"/>
    <xf numFmtId="0" fontId="50" fillId="24" borderId="0" applyNumberFormat="0" applyBorder="0" applyAlignment="0" applyProtection="0"/>
    <xf numFmtId="0" fontId="6" fillId="25" borderId="19" applyNumberFormat="0" applyFont="0" applyAlignment="0" applyProtection="0"/>
    <xf numFmtId="0" fontId="51" fillId="4" borderId="20" applyNumberFormat="0" applyAlignment="0" applyProtection="0"/>
    <xf numFmtId="0" fontId="52" fillId="0" borderId="0" applyNumberFormat="0" applyFill="0" applyBorder="0" applyAlignment="0" applyProtection="0"/>
    <xf numFmtId="0" fontId="53" fillId="0" borderId="21" applyNumberFormat="0" applyFill="0" applyAlignment="0" applyProtection="0"/>
    <xf numFmtId="0" fontId="5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>
      <alignment vertical="top"/>
    </xf>
    <xf numFmtId="44" fontId="1" fillId="0" borderId="0" applyFont="0" applyFill="0" applyBorder="0" applyAlignment="0" applyProtection="0"/>
    <xf numFmtId="0" fontId="12" fillId="0" borderId="0"/>
    <xf numFmtId="0" fontId="6" fillId="0" borderId="0"/>
    <xf numFmtId="43" fontId="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164" fontId="2" fillId="0" borderId="0"/>
    <xf numFmtId="0" fontId="6" fillId="0" borderId="0"/>
    <xf numFmtId="0" fontId="63" fillId="0" borderId="0"/>
    <xf numFmtId="0" fontId="63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7">
    <xf numFmtId="0" fontId="0" fillId="0" borderId="0" xfId="0"/>
    <xf numFmtId="165" fontId="3" fillId="0" borderId="1" xfId="2" quotePrefix="1" applyNumberFormat="1" applyFont="1" applyFill="1" applyBorder="1" applyAlignment="1" applyProtection="1">
      <alignment horizontal="center"/>
      <protection locked="0"/>
    </xf>
    <xf numFmtId="164" fontId="4" fillId="0" borderId="0" xfId="1" applyFont="1" applyFill="1"/>
    <xf numFmtId="165" fontId="4" fillId="0" borderId="2" xfId="2" applyNumberFormat="1" applyFont="1" applyFill="1" applyBorder="1" applyAlignment="1">
      <alignment horizontal="right"/>
    </xf>
    <xf numFmtId="166" fontId="9" fillId="0" borderId="2" xfId="2" applyNumberFormat="1" applyFont="1" applyFill="1" applyBorder="1" applyAlignment="1">
      <alignment horizontal="right"/>
    </xf>
    <xf numFmtId="166" fontId="8" fillId="0" borderId="3" xfId="2" applyNumberFormat="1" applyFont="1" applyFill="1" applyBorder="1"/>
    <xf numFmtId="166" fontId="4" fillId="0" borderId="0" xfId="2" applyNumberFormat="1" applyFont="1" applyFill="1" applyBorder="1"/>
    <xf numFmtId="165" fontId="4" fillId="0" borderId="0" xfId="2" applyNumberFormat="1" applyFont="1" applyFill="1" applyBorder="1" applyAlignment="1">
      <alignment horizontal="left"/>
    </xf>
    <xf numFmtId="164" fontId="3" fillId="0" borderId="0" xfId="1" applyFont="1" applyFill="1" applyBorder="1" applyAlignment="1"/>
    <xf numFmtId="165" fontId="10" fillId="0" borderId="0" xfId="2" applyNumberFormat="1" applyFont="1" applyFill="1" applyAlignment="1">
      <alignment horizontal="left"/>
    </xf>
    <xf numFmtId="166" fontId="11" fillId="0" borderId="0" xfId="2" applyNumberFormat="1" applyFont="1" applyFill="1" applyBorder="1" applyAlignment="1">
      <alignment horizontal="right"/>
    </xf>
    <xf numFmtId="166" fontId="3" fillId="0" borderId="2" xfId="2" applyNumberFormat="1" applyFont="1" applyFill="1" applyBorder="1"/>
    <xf numFmtId="166" fontId="3" fillId="0" borderId="0" xfId="2" applyNumberFormat="1" applyFont="1" applyFill="1"/>
    <xf numFmtId="165" fontId="3" fillId="0" borderId="0" xfId="2" applyNumberFormat="1" applyFont="1" applyFill="1"/>
    <xf numFmtId="165" fontId="4" fillId="0" borderId="0" xfId="2" applyNumberFormat="1" applyFont="1" applyFill="1" applyAlignment="1">
      <alignment horizontal="center"/>
    </xf>
    <xf numFmtId="165" fontId="4" fillId="0" borderId="6" xfId="2" applyNumberFormat="1" applyFont="1" applyFill="1" applyBorder="1"/>
    <xf numFmtId="167" fontId="4" fillId="0" borderId="0" xfId="253" applyNumberFormat="1" applyFont="1" applyFill="1" applyBorder="1"/>
    <xf numFmtId="165" fontId="4" fillId="0" borderId="0" xfId="2" applyNumberFormat="1" applyFont="1" applyFill="1" applyAlignment="1"/>
    <xf numFmtId="165" fontId="3" fillId="0" borderId="0" xfId="2" applyNumberFormat="1" applyFont="1" applyFill="1" applyAlignment="1" applyProtection="1">
      <protection locked="0"/>
    </xf>
    <xf numFmtId="165" fontId="4" fillId="0" borderId="0" xfId="2" applyNumberFormat="1" applyFont="1" applyFill="1" applyBorder="1"/>
    <xf numFmtId="166" fontId="4" fillId="0" borderId="7" xfId="2" applyNumberFormat="1" applyFont="1" applyFill="1" applyBorder="1"/>
    <xf numFmtId="166" fontId="4" fillId="0" borderId="0" xfId="253" applyNumberFormat="1" applyFont="1" applyFill="1" applyBorder="1"/>
    <xf numFmtId="166" fontId="4" fillId="0" borderId="1" xfId="2" applyNumberFormat="1" applyFont="1" applyFill="1" applyBorder="1"/>
    <xf numFmtId="166" fontId="3" fillId="0" borderId="0" xfId="2" applyNumberFormat="1" applyFont="1" applyFill="1" applyBorder="1"/>
    <xf numFmtId="165" fontId="4" fillId="0" borderId="0" xfId="2" applyNumberFormat="1" applyFont="1" applyFill="1" applyAlignment="1" applyProtection="1"/>
    <xf numFmtId="166" fontId="4" fillId="0" borderId="0" xfId="2" applyNumberFormat="1" applyFont="1" applyFill="1" applyProtection="1">
      <protection locked="0"/>
    </xf>
    <xf numFmtId="166" fontId="4" fillId="0" borderId="0" xfId="2" applyNumberFormat="1" applyFont="1" applyFill="1"/>
    <xf numFmtId="165" fontId="4" fillId="0" borderId="0" xfId="2" applyNumberFormat="1" applyFont="1" applyFill="1"/>
    <xf numFmtId="165" fontId="4" fillId="0" borderId="0" xfId="2" applyNumberFormat="1" applyFont="1" applyFill="1" applyAlignment="1" applyProtection="1">
      <protection locked="0"/>
    </xf>
    <xf numFmtId="166" fontId="4" fillId="0" borderId="6" xfId="2" applyNumberFormat="1" applyFont="1" applyFill="1" applyBorder="1"/>
    <xf numFmtId="44" fontId="4" fillId="0" borderId="0" xfId="253" applyNumberFormat="1" applyFont="1" applyFill="1" applyBorder="1"/>
    <xf numFmtId="165" fontId="4" fillId="0" borderId="0" xfId="2" applyNumberFormat="1" applyFont="1" applyFill="1" applyBorder="1" applyAlignment="1" applyProtection="1">
      <protection locked="0"/>
    </xf>
    <xf numFmtId="174" fontId="4" fillId="0" borderId="0" xfId="2" applyNumberFormat="1" applyFont="1" applyFill="1" applyBorder="1"/>
    <xf numFmtId="0" fontId="4" fillId="0" borderId="0" xfId="269" applyFont="1" applyFill="1"/>
    <xf numFmtId="0" fontId="4" fillId="0" borderId="0" xfId="269" applyFont="1" applyFill="1" applyAlignment="1">
      <alignment horizontal="left" indent="2"/>
    </xf>
    <xf numFmtId="174" fontId="4" fillId="0" borderId="0" xfId="269" applyNumberFormat="1" applyFont="1" applyFill="1"/>
    <xf numFmtId="177" fontId="4" fillId="0" borderId="0" xfId="269" applyNumberFormat="1" applyFont="1" applyFill="1"/>
    <xf numFmtId="174" fontId="4" fillId="0" borderId="0" xfId="269" applyNumberFormat="1" applyFont="1" applyFill="1" applyBorder="1"/>
    <xf numFmtId="177" fontId="4" fillId="0" borderId="0" xfId="269" applyNumberFormat="1" applyFont="1" applyFill="1" applyBorder="1"/>
    <xf numFmtId="0" fontId="4" fillId="0" borderId="0" xfId="269" applyFont="1" applyFill="1" applyBorder="1"/>
    <xf numFmtId="0" fontId="3" fillId="0" borderId="0" xfId="269" applyFont="1" applyFill="1" applyBorder="1" applyAlignment="1">
      <alignment vertical="center"/>
    </xf>
    <xf numFmtId="168" fontId="4" fillId="0" borderId="8" xfId="269" applyNumberFormat="1" applyFont="1" applyFill="1" applyBorder="1" applyAlignment="1">
      <alignment vertical="center"/>
    </xf>
    <xf numFmtId="169" fontId="4" fillId="0" borderId="0" xfId="269" applyNumberFormat="1" applyFont="1" applyFill="1" applyBorder="1" applyAlignment="1">
      <alignment vertical="center"/>
    </xf>
    <xf numFmtId="0" fontId="3" fillId="0" borderId="0" xfId="269" applyFont="1" applyFill="1" applyAlignment="1">
      <alignment vertical="center"/>
    </xf>
    <xf numFmtId="0" fontId="3" fillId="0" borderId="0" xfId="269" applyFont="1" applyFill="1" applyBorder="1"/>
    <xf numFmtId="169" fontId="4" fillId="0" borderId="0" xfId="269" applyNumberFormat="1" applyFont="1" applyFill="1" applyBorder="1"/>
    <xf numFmtId="0" fontId="37" fillId="0" borderId="0" xfId="269" applyFont="1" applyFill="1"/>
    <xf numFmtId="44" fontId="4" fillId="0" borderId="0" xfId="269" applyNumberFormat="1" applyFont="1" applyFill="1" applyBorder="1"/>
    <xf numFmtId="43" fontId="4" fillId="0" borderId="1" xfId="269" applyNumberFormat="1" applyFont="1" applyFill="1" applyBorder="1"/>
    <xf numFmtId="43" fontId="4" fillId="0" borderId="0" xfId="269" applyNumberFormat="1" applyFont="1" applyFill="1"/>
    <xf numFmtId="178" fontId="4" fillId="0" borderId="0" xfId="269" applyNumberFormat="1" applyFont="1" applyFill="1"/>
    <xf numFmtId="44" fontId="4" fillId="0" borderId="8" xfId="269" applyNumberFormat="1" applyFont="1" applyFill="1" applyBorder="1" applyAlignment="1">
      <alignment vertical="center"/>
    </xf>
    <xf numFmtId="44" fontId="4" fillId="0" borderId="0" xfId="269" applyNumberFormat="1" applyFont="1" applyFill="1" applyBorder="1" applyAlignment="1">
      <alignment vertical="center"/>
    </xf>
    <xf numFmtId="176" fontId="4" fillId="0" borderId="0" xfId="269" applyNumberFormat="1" applyFont="1" applyFill="1"/>
    <xf numFmtId="168" fontId="4" fillId="0" borderId="0" xfId="269" applyNumberFormat="1" applyFont="1" applyFill="1"/>
    <xf numFmtId="174" fontId="4" fillId="0" borderId="7" xfId="2" applyNumberFormat="1" applyFont="1" applyFill="1" applyBorder="1"/>
    <xf numFmtId="167" fontId="4" fillId="0" borderId="0" xfId="269" applyNumberFormat="1" applyFont="1" applyFill="1"/>
    <xf numFmtId="177" fontId="4" fillId="0" borderId="0" xfId="2" applyNumberFormat="1" applyFont="1" applyFill="1"/>
    <xf numFmtId="168" fontId="4" fillId="0" borderId="0" xfId="269" applyNumberFormat="1" applyFont="1" applyFill="1" applyBorder="1" applyAlignment="1">
      <alignment vertical="center"/>
    </xf>
    <xf numFmtId="168" fontId="3" fillId="0" borderId="0" xfId="269" applyNumberFormat="1" applyFont="1" applyFill="1" applyAlignment="1">
      <alignment vertical="center"/>
    </xf>
    <xf numFmtId="165" fontId="3" fillId="0" borderId="0" xfId="2" applyNumberFormat="1" applyFont="1" applyFill="1" applyBorder="1"/>
    <xf numFmtId="9" fontId="4" fillId="0" borderId="0" xfId="257" applyNumberFormat="1" applyFont="1" applyFill="1" applyBorder="1"/>
    <xf numFmtId="177" fontId="4" fillId="0" borderId="0" xfId="2" applyNumberFormat="1" applyFont="1" applyFill="1" applyBorder="1"/>
    <xf numFmtId="0" fontId="3" fillId="0" borderId="0" xfId="269" applyFont="1" applyFill="1"/>
    <xf numFmtId="172" fontId="4" fillId="0" borderId="0" xfId="269" applyNumberFormat="1" applyFont="1" applyFill="1" applyBorder="1"/>
    <xf numFmtId="174" fontId="4" fillId="0" borderId="0" xfId="2" applyNumberFormat="1" applyFont="1" applyFill="1"/>
    <xf numFmtId="164" fontId="4" fillId="0" borderId="0" xfId="1" applyFont="1" applyFill="1" applyAlignment="1"/>
    <xf numFmtId="174" fontId="4" fillId="0" borderId="9" xfId="2" applyNumberFormat="1" applyFont="1" applyFill="1" applyBorder="1"/>
    <xf numFmtId="174" fontId="4" fillId="0" borderId="11" xfId="2" applyNumberFormat="1" applyFont="1" applyFill="1" applyBorder="1"/>
    <xf numFmtId="169" fontId="4" fillId="0" borderId="0" xfId="269" applyNumberFormat="1" applyFont="1" applyFill="1"/>
    <xf numFmtId="9" fontId="4" fillId="0" borderId="0" xfId="257" applyFont="1" applyFill="1"/>
    <xf numFmtId="165" fontId="4" fillId="0" borderId="0" xfId="2" applyNumberFormat="1" applyFont="1" applyFill="1" applyAlignment="1" applyProtection="1">
      <alignment horizontal="left"/>
      <protection locked="0"/>
    </xf>
    <xf numFmtId="37" fontId="4" fillId="0" borderId="0" xfId="2" applyNumberFormat="1" applyFont="1" applyFill="1"/>
    <xf numFmtId="167" fontId="4" fillId="0" borderId="0" xfId="253" applyNumberFormat="1" applyFont="1" applyFill="1"/>
    <xf numFmtId="174" fontId="4" fillId="0" borderId="1" xfId="2" applyNumberFormat="1" applyFont="1" applyFill="1" applyBorder="1"/>
    <xf numFmtId="171" fontId="4" fillId="0" borderId="0" xfId="2" applyNumberFormat="1" applyFont="1" applyFill="1"/>
    <xf numFmtId="167" fontId="4" fillId="0" borderId="12" xfId="253" applyNumberFormat="1" applyFont="1" applyFill="1" applyBorder="1"/>
    <xf numFmtId="171" fontId="32" fillId="0" borderId="0" xfId="2" applyNumberFormat="1" applyFont="1" applyFill="1"/>
    <xf numFmtId="166" fontId="32" fillId="0" borderId="0" xfId="2" applyNumberFormat="1" applyFont="1" applyFill="1"/>
    <xf numFmtId="0" fontId="4" fillId="0" borderId="0" xfId="267" applyFont="1" applyFill="1"/>
    <xf numFmtId="165" fontId="4" fillId="0" borderId="0" xfId="250" applyNumberFormat="1" applyFont="1" applyFill="1"/>
    <xf numFmtId="165" fontId="31" fillId="0" borderId="0" xfId="250" applyNumberFormat="1" applyFont="1" applyFill="1"/>
    <xf numFmtId="165" fontId="3" fillId="0" borderId="0" xfId="250" applyNumberFormat="1" applyFont="1" applyFill="1"/>
    <xf numFmtId="164" fontId="5" fillId="0" borderId="0" xfId="1" applyFont="1" applyFill="1" applyAlignment="1">
      <alignment horizontal="left"/>
    </xf>
    <xf numFmtId="165" fontId="7" fillId="0" borderId="0" xfId="2" applyNumberFormat="1" applyFont="1" applyFill="1" applyAlignment="1">
      <alignment horizontal="left"/>
    </xf>
    <xf numFmtId="164" fontId="3" fillId="0" borderId="0" xfId="1" applyFont="1" applyFill="1" applyAlignment="1"/>
    <xf numFmtId="165" fontId="4" fillId="0" borderId="0" xfId="2" applyNumberFormat="1" applyFont="1" applyFill="1" applyAlignment="1" applyProtection="1">
      <alignment horizontal="right"/>
      <protection locked="0"/>
    </xf>
    <xf numFmtId="164" fontId="4" fillId="0" borderId="0" xfId="1" applyFont="1" applyFill="1" applyBorder="1" applyAlignment="1"/>
    <xf numFmtId="165" fontId="4" fillId="0" borderId="0" xfId="2" applyNumberFormat="1" applyFont="1" applyFill="1" applyAlignment="1">
      <alignment horizontal="right"/>
    </xf>
    <xf numFmtId="165" fontId="4" fillId="0" borderId="0" xfId="2" applyNumberFormat="1" applyFont="1" applyFill="1" applyBorder="1" applyAlignment="1" applyProtection="1">
      <alignment horizontal="right"/>
      <protection locked="0"/>
    </xf>
    <xf numFmtId="171" fontId="3" fillId="0" borderId="0" xfId="2" quotePrefix="1" applyNumberFormat="1" applyFont="1" applyFill="1" applyBorder="1" applyAlignment="1">
      <alignment horizontal="center"/>
    </xf>
    <xf numFmtId="171" fontId="3" fillId="0" borderId="1" xfId="2" quotePrefix="1" applyNumberFormat="1" applyFont="1" applyFill="1" applyBorder="1" applyAlignment="1">
      <alignment horizontal="center"/>
    </xf>
    <xf numFmtId="171" fontId="4" fillId="0" borderId="9" xfId="2" applyNumberFormat="1" applyFont="1" applyFill="1" applyBorder="1"/>
    <xf numFmtId="167" fontId="4" fillId="0" borderId="9" xfId="253" applyNumberFormat="1" applyFont="1" applyFill="1" applyBorder="1"/>
    <xf numFmtId="166" fontId="4" fillId="0" borderId="9" xfId="2" applyNumberFormat="1" applyFont="1" applyFill="1" applyBorder="1"/>
    <xf numFmtId="167" fontId="4" fillId="0" borderId="10" xfId="253" applyNumberFormat="1" applyFont="1" applyFill="1" applyBorder="1"/>
    <xf numFmtId="165" fontId="3" fillId="0" borderId="0" xfId="2" applyNumberFormat="1" applyFont="1" applyFill="1" applyBorder="1" applyAlignment="1"/>
    <xf numFmtId="165" fontId="3" fillId="0" borderId="0" xfId="2" applyNumberFormat="1" applyFont="1" applyFill="1" applyBorder="1" applyAlignment="1">
      <alignment horizontal="left"/>
    </xf>
    <xf numFmtId="165" fontId="4" fillId="0" borderId="0" xfId="2" applyNumberFormat="1" applyFont="1" applyFill="1" applyBorder="1" applyAlignment="1"/>
    <xf numFmtId="166" fontId="4" fillId="0" borderId="0" xfId="2" applyNumberFormat="1" applyFont="1" applyFill="1" applyBorder="1" applyAlignment="1"/>
    <xf numFmtId="44" fontId="4" fillId="0" borderId="0" xfId="269" applyNumberFormat="1" applyFont="1" applyFill="1"/>
    <xf numFmtId="0" fontId="32" fillId="0" borderId="0" xfId="267" applyFont="1" applyFill="1"/>
    <xf numFmtId="0" fontId="4" fillId="0" borderId="0" xfId="267" applyFont="1" applyFill="1" applyAlignment="1">
      <alignment horizontal="center"/>
    </xf>
    <xf numFmtId="0" fontId="33" fillId="0" borderId="0" xfId="267" applyFont="1" applyFill="1"/>
    <xf numFmtId="171" fontId="32" fillId="0" borderId="0" xfId="268" applyNumberFormat="1" applyFont="1" applyFill="1" applyBorder="1" applyProtection="1">
      <protection locked="0"/>
    </xf>
    <xf numFmtId="0" fontId="3" fillId="0" borderId="0" xfId="267" applyFont="1" applyFill="1"/>
    <xf numFmtId="171" fontId="3" fillId="0" borderId="0" xfId="2" applyNumberFormat="1" applyFont="1" applyFill="1" applyBorder="1" applyAlignment="1">
      <alignment horizontal="center"/>
    </xf>
    <xf numFmtId="0" fontId="35" fillId="0" borderId="0" xfId="267" applyFont="1" applyFill="1"/>
    <xf numFmtId="171" fontId="3" fillId="0" borderId="0" xfId="2" applyNumberFormat="1" applyFont="1" applyFill="1"/>
    <xf numFmtId="0" fontId="32" fillId="0" borderId="0" xfId="267" applyFont="1" applyFill="1" applyAlignment="1">
      <alignment horizontal="center"/>
    </xf>
    <xf numFmtId="0" fontId="4" fillId="0" borderId="0" xfId="267" applyFont="1" applyFill="1" applyAlignment="1">
      <alignment horizontal="left"/>
    </xf>
    <xf numFmtId="171" fontId="32" fillId="0" borderId="0" xfId="267" applyNumberFormat="1" applyFont="1" applyFill="1"/>
    <xf numFmtId="167" fontId="4" fillId="0" borderId="9" xfId="2" applyNumberFormat="1" applyFont="1" applyFill="1" applyBorder="1" applyAlignment="1">
      <alignment horizontal="right"/>
    </xf>
    <xf numFmtId="172" fontId="4" fillId="0" borderId="0" xfId="253" applyNumberFormat="1" applyFont="1" applyFill="1"/>
    <xf numFmtId="166" fontId="4" fillId="0" borderId="9" xfId="2" applyNumberFormat="1" applyFont="1" applyFill="1" applyBorder="1" applyAlignment="1">
      <alignment horizontal="right"/>
    </xf>
    <xf numFmtId="43" fontId="4" fillId="0" borderId="0" xfId="2" applyFont="1" applyFill="1"/>
    <xf numFmtId="173" fontId="4" fillId="0" borderId="0" xfId="267" applyNumberFormat="1" applyFont="1" applyFill="1" applyBorder="1"/>
    <xf numFmtId="167" fontId="4" fillId="0" borderId="9" xfId="2" applyNumberFormat="1" applyFont="1" applyFill="1" applyBorder="1"/>
    <xf numFmtId="171" fontId="32" fillId="0" borderId="9" xfId="2" applyNumberFormat="1" applyFont="1" applyFill="1" applyBorder="1"/>
    <xf numFmtId="173" fontId="4" fillId="0" borderId="0" xfId="267" applyNumberFormat="1" applyFont="1" applyFill="1"/>
    <xf numFmtId="170" fontId="32" fillId="0" borderId="0" xfId="267" applyNumberFormat="1" applyFont="1" applyFill="1"/>
    <xf numFmtId="0" fontId="4" fillId="0" borderId="0" xfId="267" applyFont="1" applyFill="1" applyBorder="1"/>
    <xf numFmtId="175" fontId="4" fillId="0" borderId="0" xfId="2" applyNumberFormat="1" applyFont="1" applyFill="1"/>
    <xf numFmtId="174" fontId="32" fillId="0" borderId="0" xfId="267" applyNumberFormat="1" applyFont="1" applyFill="1"/>
    <xf numFmtId="166" fontId="9" fillId="0" borderId="4" xfId="2" applyNumberFormat="1" applyFont="1" applyFill="1" applyBorder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0" fontId="3" fillId="0" borderId="0" xfId="267" applyFont="1" applyFill="1" applyAlignment="1">
      <alignment horizontal="left"/>
    </xf>
    <xf numFmtId="166" fontId="9" fillId="0" borderId="3" xfId="2" applyNumberFormat="1" applyFont="1" applyFill="1" applyBorder="1"/>
    <xf numFmtId="167" fontId="4" fillId="0" borderId="0" xfId="269" applyNumberFormat="1" applyFont="1" applyFill="1" applyBorder="1"/>
    <xf numFmtId="0" fontId="4" fillId="0" borderId="0" xfId="314" applyFont="1" applyFill="1" applyAlignment="1"/>
    <xf numFmtId="0" fontId="4" fillId="0" borderId="0" xfId="314" applyFont="1" applyFill="1" applyAlignment="1">
      <alignment vertical="center"/>
    </xf>
    <xf numFmtId="0" fontId="3" fillId="0" borderId="0" xfId="314" applyFont="1" applyFill="1" applyAlignment="1"/>
    <xf numFmtId="166" fontId="4" fillId="0" borderId="0" xfId="2" applyNumberFormat="1" applyFont="1" applyFill="1" applyAlignment="1"/>
    <xf numFmtId="183" fontId="4" fillId="0" borderId="0" xfId="314" applyNumberFormat="1" applyFont="1" applyFill="1" applyAlignment="1"/>
    <xf numFmtId="166" fontId="4" fillId="0" borderId="0" xfId="2" applyNumberFormat="1" applyFont="1" applyFill="1" applyBorder="1" applyAlignment="1">
      <alignment horizontal="right"/>
    </xf>
    <xf numFmtId="167" fontId="4" fillId="0" borderId="2" xfId="315" applyNumberFormat="1" applyFont="1" applyFill="1" applyBorder="1"/>
    <xf numFmtId="174" fontId="4" fillId="0" borderId="1" xfId="269" applyNumberFormat="1" applyFont="1" applyFill="1" applyBorder="1"/>
    <xf numFmtId="165" fontId="3" fillId="0" borderId="0" xfId="2" applyNumberFormat="1" applyFont="1" applyFill="1" applyAlignment="1">
      <alignment horizontal="center"/>
    </xf>
    <xf numFmtId="164" fontId="3" fillId="0" borderId="0" xfId="1" applyFont="1" applyFill="1" applyAlignment="1">
      <alignment horizontal="center"/>
    </xf>
    <xf numFmtId="0" fontId="3" fillId="0" borderId="0" xfId="267" applyFont="1" applyFill="1" applyAlignment="1">
      <alignment horizontal="center"/>
    </xf>
    <xf numFmtId="168" fontId="4" fillId="0" borderId="0" xfId="269" applyNumberFormat="1" applyFont="1" applyFill="1" applyBorder="1"/>
    <xf numFmtId="164" fontId="3" fillId="0" borderId="0" xfId="1" applyFont="1" applyFill="1" applyAlignment="1">
      <alignment horizontal="center"/>
    </xf>
    <xf numFmtId="166" fontId="4" fillId="0" borderId="2" xfId="2" applyNumberFormat="1" applyFont="1" applyFill="1" applyBorder="1" applyAlignment="1">
      <alignment horizontal="right"/>
    </xf>
    <xf numFmtId="166" fontId="8" fillId="0" borderId="4" xfId="2" applyNumberFormat="1" applyFont="1" applyFill="1" applyBorder="1"/>
    <xf numFmtId="166" fontId="8" fillId="0" borderId="2" xfId="2" applyNumberFormat="1" applyFont="1" applyFill="1" applyBorder="1"/>
    <xf numFmtId="166" fontId="4" fillId="0" borderId="2" xfId="2" applyNumberFormat="1" applyFont="1" applyFill="1" applyBorder="1"/>
    <xf numFmtId="166" fontId="8" fillId="0" borderId="2" xfId="2" applyNumberFormat="1" applyFont="1" applyFill="1" applyBorder="1" applyAlignment="1">
      <alignment horizontal="right"/>
    </xf>
    <xf numFmtId="166" fontId="4" fillId="0" borderId="0" xfId="2" applyNumberFormat="1" applyFont="1" applyFill="1"/>
    <xf numFmtId="166" fontId="4" fillId="0" borderId="0" xfId="2" applyNumberFormat="1" applyFont="1" applyFill="1" applyBorder="1"/>
    <xf numFmtId="165" fontId="4" fillId="0" borderId="0" xfId="2" applyNumberFormat="1" applyFont="1" applyFill="1"/>
    <xf numFmtId="165" fontId="4" fillId="0" borderId="0" xfId="2" applyNumberFormat="1" applyFont="1" applyFill="1" applyAlignment="1" applyProtection="1">
      <protection locked="0"/>
    </xf>
    <xf numFmtId="165" fontId="4" fillId="0" borderId="0" xfId="2" applyNumberFormat="1" applyFont="1" applyFill="1" applyBorder="1"/>
    <xf numFmtId="174" fontId="4" fillId="0" borderId="6" xfId="269" applyNumberFormat="1" applyFont="1" applyFill="1" applyBorder="1"/>
    <xf numFmtId="0" fontId="4" fillId="0" borderId="0" xfId="269" applyFont="1" applyFill="1" applyBorder="1" applyAlignment="1">
      <alignment horizontal="left" indent="2"/>
    </xf>
    <xf numFmtId="0" fontId="4" fillId="0" borderId="0" xfId="269" quotePrefix="1" applyFont="1" applyFill="1" applyAlignment="1">
      <alignment horizontal="left" indent="2"/>
    </xf>
    <xf numFmtId="165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left"/>
    </xf>
    <xf numFmtId="164" fontId="3" fillId="0" borderId="0" xfId="1" applyFont="1" applyFill="1" applyAlignment="1">
      <alignment horizontal="center"/>
    </xf>
    <xf numFmtId="164" fontId="3" fillId="0" borderId="0" xfId="1" applyFont="1" applyFill="1" applyBorder="1" applyAlignment="1">
      <alignment horizontal="left"/>
    </xf>
    <xf numFmtId="165" fontId="3" fillId="0" borderId="0" xfId="2" applyNumberFormat="1" applyFont="1" applyFill="1" applyAlignment="1">
      <alignment horizontal="left"/>
    </xf>
    <xf numFmtId="165" fontId="59" fillId="0" borderId="0" xfId="2" applyNumberFormat="1" applyFont="1" applyFill="1" applyAlignment="1">
      <alignment horizontal="center"/>
    </xf>
    <xf numFmtId="49" fontId="3" fillId="0" borderId="0" xfId="2" quotePrefix="1" applyNumberFormat="1" applyFont="1" applyFill="1" applyBorder="1" applyAlignment="1">
      <alignment horizontal="center"/>
    </xf>
    <xf numFmtId="166" fontId="3" fillId="0" borderId="4" xfId="2" applyNumberFormat="1" applyFont="1" applyFill="1" applyBorder="1" applyAlignment="1">
      <alignment horizontal="right"/>
    </xf>
    <xf numFmtId="166" fontId="3" fillId="0" borderId="2" xfId="2" applyNumberFormat="1" applyFont="1" applyFill="1" applyBorder="1" applyAlignment="1">
      <alignment horizontal="right"/>
    </xf>
    <xf numFmtId="166" fontId="4" fillId="0" borderId="3" xfId="2" applyNumberFormat="1" applyFont="1" applyFill="1" applyBorder="1"/>
    <xf numFmtId="166" fontId="8" fillId="0" borderId="22" xfId="2" applyNumberFormat="1" applyFont="1" applyFill="1" applyBorder="1"/>
    <xf numFmtId="166" fontId="9" fillId="0" borderId="0" xfId="2" applyNumberFormat="1" applyFont="1" applyFill="1" applyBorder="1"/>
    <xf numFmtId="166" fontId="8" fillId="0" borderId="23" xfId="2" applyNumberFormat="1" applyFont="1" applyFill="1" applyBorder="1"/>
    <xf numFmtId="165" fontId="4" fillId="0" borderId="0" xfId="2" applyNumberFormat="1" applyFont="1" applyFill="1" applyBorder="1" applyAlignment="1">
      <alignment horizontal="right"/>
    </xf>
    <xf numFmtId="164" fontId="4" fillId="0" borderId="0" xfId="1" applyFont="1" applyFill="1" applyBorder="1" applyAlignment="1">
      <alignment horizontal="left"/>
    </xf>
    <xf numFmtId="164" fontId="4" fillId="0" borderId="0" xfId="1" applyFont="1" applyFill="1" applyBorder="1"/>
    <xf numFmtId="166" fontId="8" fillId="0" borderId="4" xfId="2" applyNumberFormat="1" applyFont="1" applyFill="1" applyBorder="1" applyAlignment="1">
      <alignment horizontal="right"/>
    </xf>
    <xf numFmtId="167" fontId="60" fillId="0" borderId="2" xfId="3" applyNumberFormat="1" applyFont="1" applyFill="1" applyBorder="1"/>
    <xf numFmtId="165" fontId="3" fillId="0" borderId="0" xfId="2" quotePrefix="1" applyNumberFormat="1" applyFont="1" applyFill="1" applyBorder="1" applyAlignment="1" applyProtection="1">
      <alignment horizontal="center"/>
      <protection locked="0"/>
    </xf>
    <xf numFmtId="165" fontId="3" fillId="0" borderId="6" xfId="2" applyNumberFormat="1" applyFont="1" applyFill="1" applyBorder="1" applyAlignment="1">
      <alignment horizontal="center"/>
    </xf>
    <xf numFmtId="0" fontId="57" fillId="0" borderId="0" xfId="269" quotePrefix="1" applyFont="1" applyFill="1" applyAlignment="1">
      <alignment horizontal="left"/>
    </xf>
    <xf numFmtId="0" fontId="57" fillId="0" borderId="0" xfId="269" applyFont="1" applyFill="1"/>
    <xf numFmtId="165" fontId="57" fillId="0" borderId="0" xfId="2" applyNumberFormat="1" applyFont="1" applyFill="1"/>
    <xf numFmtId="0" fontId="57" fillId="0" borderId="0" xfId="269" quotePrefix="1" applyFont="1" applyFill="1"/>
    <xf numFmtId="164" fontId="57" fillId="0" borderId="0" xfId="1" applyFont="1" applyFill="1"/>
    <xf numFmtId="0" fontId="0" fillId="0" borderId="0" xfId="0" applyFill="1"/>
    <xf numFmtId="165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center"/>
    </xf>
    <xf numFmtId="164" fontId="3" fillId="0" borderId="0" xfId="1" applyFont="1" applyFill="1" applyAlignment="1">
      <alignment horizontal="center"/>
    </xf>
    <xf numFmtId="164" fontId="3" fillId="0" borderId="0" xfId="1" applyFont="1" applyFill="1" applyAlignment="1">
      <alignment horizontal="center"/>
    </xf>
    <xf numFmtId="0" fontId="3" fillId="0" borderId="0" xfId="2" applyNumberFormat="1" applyFont="1" applyFill="1" applyAlignment="1">
      <alignment horizontal="left"/>
    </xf>
    <xf numFmtId="166" fontId="8" fillId="0" borderId="0" xfId="2" applyNumberFormat="1" applyFont="1" applyFill="1" applyBorder="1"/>
    <xf numFmtId="0" fontId="37" fillId="0" borderId="0" xfId="314" applyFont="1" applyFill="1" applyAlignment="1"/>
    <xf numFmtId="165" fontId="4" fillId="26" borderId="0" xfId="2" applyNumberFormat="1" applyFont="1" applyFill="1" applyAlignment="1"/>
    <xf numFmtId="165" fontId="4" fillId="26" borderId="0" xfId="2" applyNumberFormat="1" applyFont="1" applyFill="1"/>
    <xf numFmtId="165" fontId="4" fillId="26" borderId="0" xfId="2" applyNumberFormat="1" applyFont="1" applyFill="1" applyAlignment="1" applyProtection="1">
      <protection locked="0"/>
    </xf>
    <xf numFmtId="166" fontId="4" fillId="26" borderId="1" xfId="2" applyNumberFormat="1" applyFont="1" applyFill="1" applyBorder="1"/>
    <xf numFmtId="166" fontId="4" fillId="26" borderId="0" xfId="2" applyNumberFormat="1" applyFont="1" applyFill="1" applyBorder="1"/>
    <xf numFmtId="165" fontId="3" fillId="26" borderId="0" xfId="2" applyNumberFormat="1" applyFont="1" applyFill="1"/>
    <xf numFmtId="165" fontId="3" fillId="26" borderId="0" xfId="2" applyNumberFormat="1" applyFont="1" applyFill="1" applyAlignment="1" applyProtection="1">
      <protection locked="0"/>
    </xf>
    <xf numFmtId="165" fontId="4" fillId="26" borderId="0" xfId="2" applyNumberFormat="1" applyFont="1" applyFill="1" applyBorder="1" applyAlignment="1" applyProtection="1">
      <protection locked="0"/>
    </xf>
    <xf numFmtId="165" fontId="10" fillId="26" borderId="0" xfId="2" applyNumberFormat="1" applyFont="1" applyFill="1"/>
    <xf numFmtId="168" fontId="4" fillId="26" borderId="0" xfId="253" applyNumberFormat="1" applyFont="1" applyFill="1" applyBorder="1"/>
    <xf numFmtId="169" fontId="4" fillId="26" borderId="0" xfId="253" applyNumberFormat="1" applyFont="1" applyFill="1" applyBorder="1"/>
    <xf numFmtId="168" fontId="4" fillId="26" borderId="8" xfId="253" applyNumberFormat="1" applyFont="1" applyFill="1" applyBorder="1"/>
    <xf numFmtId="170" fontId="4" fillId="26" borderId="0" xfId="2" applyNumberFormat="1" applyFont="1" applyFill="1" applyBorder="1"/>
    <xf numFmtId="165" fontId="4" fillId="26" borderId="0" xfId="2" applyNumberFormat="1" applyFont="1" applyFill="1" applyBorder="1"/>
    <xf numFmtId="44" fontId="4" fillId="26" borderId="8" xfId="253" applyNumberFormat="1" applyFont="1" applyFill="1" applyBorder="1"/>
    <xf numFmtId="44" fontId="4" fillId="26" borderId="0" xfId="253" applyNumberFormat="1" applyFont="1" applyFill="1"/>
    <xf numFmtId="44" fontId="4" fillId="26" borderId="0" xfId="253" applyNumberFormat="1" applyFont="1" applyFill="1" applyBorder="1"/>
    <xf numFmtId="44" fontId="4" fillId="26" borderId="0" xfId="253" applyFont="1" applyFill="1"/>
    <xf numFmtId="165" fontId="3" fillId="0" borderId="0" xfId="2" applyNumberFormat="1" applyFont="1" applyFill="1" applyBorder="1" applyAlignment="1">
      <alignment horizontal="center"/>
    </xf>
    <xf numFmtId="0" fontId="3" fillId="0" borderId="0" xfId="269" applyFont="1" applyFill="1" applyAlignment="1">
      <alignment horizontal="center"/>
    </xf>
    <xf numFmtId="164" fontId="3" fillId="26" borderId="1" xfId="1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Alignment="1">
      <alignment horizontal="center"/>
    </xf>
    <xf numFmtId="165" fontId="3" fillId="0" borderId="1" xfId="2" applyNumberFormat="1" applyFont="1" applyFill="1" applyBorder="1" applyAlignment="1">
      <alignment horizontal="center"/>
    </xf>
    <xf numFmtId="164" fontId="3" fillId="0" borderId="0" xfId="1" applyFont="1" applyFill="1" applyAlignment="1">
      <alignment horizontal="center"/>
    </xf>
    <xf numFmtId="0" fontId="3" fillId="0" borderId="0" xfId="267" applyFont="1" applyFill="1" applyAlignment="1">
      <alignment horizontal="center"/>
    </xf>
    <xf numFmtId="164" fontId="3" fillId="0" borderId="1" xfId="1" applyFont="1" applyFill="1" applyBorder="1" applyAlignment="1">
      <alignment horizontal="center"/>
    </xf>
    <xf numFmtId="0" fontId="3" fillId="0" borderId="0" xfId="269" applyFont="1" applyFill="1" applyAlignment="1">
      <alignment horizontal="center"/>
    </xf>
    <xf numFmtId="0" fontId="3" fillId="0" borderId="0" xfId="313" applyFont="1" applyFill="1" applyAlignment="1">
      <alignment horizontal="center"/>
    </xf>
    <xf numFmtId="0" fontId="3" fillId="0" borderId="0" xfId="314" applyFont="1" applyFill="1" applyAlignment="1">
      <alignment horizontal="center"/>
    </xf>
    <xf numFmtId="0" fontId="3" fillId="0" borderId="1" xfId="314" applyFont="1" applyFill="1" applyBorder="1" applyAlignment="1">
      <alignment horizontal="center" vertical="center"/>
    </xf>
    <xf numFmtId="0" fontId="55" fillId="0" borderId="0" xfId="314" applyFont="1" applyFill="1" applyAlignment="1"/>
    <xf numFmtId="39" fontId="4" fillId="0" borderId="0" xfId="314" applyNumberFormat="1" applyFont="1" applyFill="1" applyAlignment="1"/>
    <xf numFmtId="37" fontId="4" fillId="0" borderId="0" xfId="314" applyNumberFormat="1" applyFont="1" applyFill="1" applyAlignment="1"/>
    <xf numFmtId="180" fontId="4" fillId="0" borderId="0" xfId="314" applyNumberFormat="1" applyFont="1" applyFill="1" applyAlignment="1"/>
    <xf numFmtId="179" fontId="4" fillId="0" borderId="0" xfId="335" applyNumberFormat="1" applyFont="1" applyFill="1" applyAlignment="1"/>
    <xf numFmtId="179" fontId="4" fillId="0" borderId="1" xfId="335" applyNumberFormat="1" applyFont="1" applyFill="1" applyBorder="1" applyAlignment="1"/>
    <xf numFmtId="179" fontId="4" fillId="0" borderId="0" xfId="314" applyNumberFormat="1" applyFont="1" applyFill="1" applyAlignment="1"/>
    <xf numFmtId="10" fontId="4" fillId="0" borderId="0" xfId="314" applyNumberFormat="1" applyFont="1" applyFill="1" applyAlignment="1"/>
    <xf numFmtId="181" fontId="4" fillId="0" borderId="0" xfId="314" applyNumberFormat="1" applyFont="1" applyFill="1" applyAlignment="1"/>
    <xf numFmtId="182" fontId="4" fillId="0" borderId="0" xfId="314" applyNumberFormat="1" applyFont="1" applyFill="1" applyAlignment="1"/>
    <xf numFmtId="172" fontId="4" fillId="0" borderId="0" xfId="314" applyNumberFormat="1" applyFont="1" applyFill="1" applyAlignment="1"/>
    <xf numFmtId="166" fontId="4" fillId="0" borderId="0" xfId="312" applyNumberFormat="1" applyFont="1" applyFill="1" applyAlignment="1"/>
    <xf numFmtId="0" fontId="4" fillId="0" borderId="0" xfId="314" applyFont="1" applyFill="1">
      <alignment vertical="top"/>
    </xf>
    <xf numFmtId="0" fontId="4" fillId="0" borderId="0" xfId="314" applyFont="1" applyFill="1" applyAlignment="1">
      <alignment horizontal="left" indent="2"/>
    </xf>
    <xf numFmtId="166" fontId="4" fillId="0" borderId="0" xfId="2" applyNumberFormat="1" applyFont="1" applyFill="1" applyAlignment="1">
      <alignment vertical="top"/>
    </xf>
    <xf numFmtId="42" fontId="4" fillId="0" borderId="0" xfId="314" applyNumberFormat="1" applyFont="1" applyFill="1">
      <alignment vertical="top"/>
    </xf>
    <xf numFmtId="0" fontId="56" fillId="0" borderId="0" xfId="314" applyFont="1" applyFill="1" applyAlignment="1">
      <alignment horizontal="left" vertical="top" indent="2"/>
    </xf>
  </cellXfs>
  <cellStyles count="336">
    <cellStyle name="%" xfId="4"/>
    <cellStyle name="% 2" xfId="316"/>
    <cellStyle name="% 3" xfId="317"/>
    <cellStyle name="%_Book2" xfId="5"/>
    <cellStyle name="%_Book3" xfId="6"/>
    <cellStyle name="%_Book4" xfId="7"/>
    <cellStyle name="%_Book6" xfId="8"/>
    <cellStyle name="%_Book8" xfId="9"/>
    <cellStyle name="%_Fusion Reconciliation - Dec 2009" xfId="10"/>
    <cellStyle name="%_Fusion Reconciliation - Sept 2009" xfId="11"/>
    <cellStyle name="%_Non gaap" xfId="12"/>
    <cellStyle name="%_Non- GAAP rec whole &amp;mill" xfId="13"/>
    <cellStyle name="%_Other NR detail" xfId="14"/>
    <cellStyle name="_Rid_1_al" xfId="15"/>
    <cellStyle name="_Rid_1_at" xfId="16"/>
    <cellStyle name="_Rid_1_cf" xfId="17"/>
    <cellStyle name="_Rid_1_cl" xfId="18"/>
    <cellStyle name="_Rid_1_cs" xfId="19"/>
    <cellStyle name="_Rid_1_ct" xfId="20"/>
    <cellStyle name="_Rid_1_cv" xfId="21"/>
    <cellStyle name="_Rid_1_dm" xfId="22"/>
    <cellStyle name="_Rid_1_dm_Non gaap PR" xfId="23"/>
    <cellStyle name="_Rid_1_dm_non-GAAP reconciliation operating" xfId="24"/>
    <cellStyle name="_Rid_1_dm_PF detailed Revenue" xfId="25"/>
    <cellStyle name="_Rid_1_dm_PF Non-GAAP ER to Vince" xfId="26"/>
    <cellStyle name="_Rid_1_dm_Press Release FS" xfId="27"/>
    <cellStyle name="_Rid_1_dm_Q2 2008 Board Book" xfId="28"/>
    <cellStyle name="_Rid_1_dm_Rider A" xfId="29"/>
    <cellStyle name="_Rid_1_fp" xfId="30"/>
    <cellStyle name="_Rid_1_ft" xfId="31"/>
    <cellStyle name="_Rid_1_hl" xfId="32"/>
    <cellStyle name="_Rid_1_hv" xfId="33"/>
    <cellStyle name="_Rid_1_hy" xfId="34"/>
    <cellStyle name="_Rid_1_hy_Non gaap PR" xfId="35"/>
    <cellStyle name="_Rid_1_hy_non-GAAP reconciliation operating" xfId="36"/>
    <cellStyle name="_Rid_1_hy_PF detailed Revenue" xfId="37"/>
    <cellStyle name="_Rid_1_hy_PF Non-GAAP ER to Vince" xfId="38"/>
    <cellStyle name="_Rid_1_hy_Press Release FS" xfId="39"/>
    <cellStyle name="_Rid_1_hy_Q2 2008 Board Book" xfId="40"/>
    <cellStyle name="_Rid_1_hy_Rider A" xfId="41"/>
    <cellStyle name="_Rid_1_if" xfId="42"/>
    <cellStyle name="_Rid_1_ih" xfId="43"/>
    <cellStyle name="_Rid_1_il" xfId="44"/>
    <cellStyle name="_Rid_1_is" xfId="45"/>
    <cellStyle name="_Rid_1_iv" xfId="46"/>
    <cellStyle name="_Rid_1_lg" xfId="47"/>
    <cellStyle name="_Rid_1_lm" xfId="48"/>
    <cellStyle name="_Rid_1_ls" xfId="49"/>
    <cellStyle name="_Rid_1_lt" xfId="50"/>
    <cellStyle name="_Rid_1_lx" xfId="51"/>
    <cellStyle name="_Rid_1_ml" xfId="52"/>
    <cellStyle name="_Rid_1_mv" xfId="53"/>
    <cellStyle name="_Rid_1_nl" xfId="54"/>
    <cellStyle name="_Rid_1_nv" xfId="55"/>
    <cellStyle name="_Rid_1_of" xfId="56"/>
    <cellStyle name="_Rid_1_oh" xfId="57"/>
    <cellStyle name="_Rid_1_ol" xfId="58"/>
    <cellStyle name="_Rid_1_os" xfId="59"/>
    <cellStyle name="_Rid_1_ov" xfId="60"/>
    <cellStyle name="_Rid_1_s0" xfId="61"/>
    <cellStyle name="_Rid_1_s1" xfId="62"/>
    <cellStyle name="_Rid_1_s10" xfId="63"/>
    <cellStyle name="_Rid_1_s11" xfId="64"/>
    <cellStyle name="_Rid_1_s12" xfId="65"/>
    <cellStyle name="_Rid_1_s13" xfId="66"/>
    <cellStyle name="_Rid_1_s2" xfId="67"/>
    <cellStyle name="_Rid_1_s3" xfId="68"/>
    <cellStyle name="_Rid_1_s4" xfId="69"/>
    <cellStyle name="_Rid_1_s5" xfId="70"/>
    <cellStyle name="_Rid_1_s6" xfId="71"/>
    <cellStyle name="_Rid_1_s7" xfId="72"/>
    <cellStyle name="_Rid_1_s8" xfId="73"/>
    <cellStyle name="_Rid_1_s9" xfId="74"/>
    <cellStyle name="_Rid_1_sf" xfId="75"/>
    <cellStyle name="_Rid_1_sg" xfId="76"/>
    <cellStyle name="_Rid_1_sh" xfId="77"/>
    <cellStyle name="_Rid_1_sk" xfId="78"/>
    <cellStyle name="_Rid_1_sl" xfId="79"/>
    <cellStyle name="_Rid_1_so" xfId="80"/>
    <cellStyle name="_Rid_1_sp" xfId="81"/>
    <cellStyle name="_Rid_1_ss" xfId="82"/>
    <cellStyle name="_Rid_1_sv" xfId="83"/>
    <cellStyle name="_Rid_1_ta" xfId="84"/>
    <cellStyle name="_Rid_1_ts" xfId="85"/>
    <cellStyle name="_Rid_1_xl" xfId="86"/>
    <cellStyle name="_Rid_1_xm" xfId="87"/>
    <cellStyle name="_Rid_1_xt" xfId="88"/>
    <cellStyle name="_Rid_1_xv" xfId="89"/>
    <cellStyle name="_Rid_2_al" xfId="90"/>
    <cellStyle name="_Rid_2_at" xfId="91"/>
    <cellStyle name="_Rid_2_cf" xfId="92"/>
    <cellStyle name="_Rid_2_cl" xfId="93"/>
    <cellStyle name="_Rid_2_cs" xfId="94"/>
    <cellStyle name="_Rid_2_ct" xfId="95"/>
    <cellStyle name="_Rid_2_cv" xfId="96"/>
    <cellStyle name="_Rid_2_dm" xfId="97"/>
    <cellStyle name="_Rid_2_dm_Non gaap PR" xfId="98"/>
    <cellStyle name="_Rid_2_dm_non-GAAP reconciliation operating" xfId="99"/>
    <cellStyle name="_Rid_2_dm_PF detailed Revenue" xfId="100"/>
    <cellStyle name="_Rid_2_dm_PF Non-GAAP ER to Vince" xfId="101"/>
    <cellStyle name="_Rid_2_dm_Press Release FS" xfId="102"/>
    <cellStyle name="_Rid_2_dm_Q2 2008 Board Book" xfId="103"/>
    <cellStyle name="_Rid_2_dm_Rider A" xfId="104"/>
    <cellStyle name="_Rid_2_fp" xfId="105"/>
    <cellStyle name="_Rid_2_ft" xfId="106"/>
    <cellStyle name="_Rid_2_hl" xfId="107"/>
    <cellStyle name="_Rid_2_hv" xfId="108"/>
    <cellStyle name="_Rid_2_hy" xfId="109"/>
    <cellStyle name="_Rid_2_hy_Non gaap PR" xfId="110"/>
    <cellStyle name="_Rid_2_hy_non-GAAP reconciliation operating" xfId="111"/>
    <cellStyle name="_Rid_2_hy_PF detailed Revenue" xfId="112"/>
    <cellStyle name="_Rid_2_hy_PF Non-GAAP ER to Vince" xfId="113"/>
    <cellStyle name="_Rid_2_hy_Press Release FS" xfId="114"/>
    <cellStyle name="_Rid_2_hy_Q2 2008 Board Book" xfId="115"/>
    <cellStyle name="_Rid_2_hy_Rider A" xfId="116"/>
    <cellStyle name="_Rid_2_if" xfId="117"/>
    <cellStyle name="_Rid_2_ih" xfId="118"/>
    <cellStyle name="_Rid_2_il" xfId="119"/>
    <cellStyle name="_Rid_2_is" xfId="120"/>
    <cellStyle name="_Rid_2_iv" xfId="121"/>
    <cellStyle name="_Rid_2_lg" xfId="122"/>
    <cellStyle name="_Rid_2_lm" xfId="123"/>
    <cellStyle name="_Rid_2_ls" xfId="124"/>
    <cellStyle name="_Rid_2_lt" xfId="125"/>
    <cellStyle name="_Rid_2_lx" xfId="126"/>
    <cellStyle name="_Rid_2_ml" xfId="127"/>
    <cellStyle name="_Rid_2_mv" xfId="128"/>
    <cellStyle name="_Rid_2_nl" xfId="129"/>
    <cellStyle name="_Rid_2_nv" xfId="130"/>
    <cellStyle name="_Rid_2_of" xfId="131"/>
    <cellStyle name="_Rid_2_oh" xfId="132"/>
    <cellStyle name="_Rid_2_ol" xfId="133"/>
    <cellStyle name="_Rid_2_os" xfId="134"/>
    <cellStyle name="_Rid_2_ov" xfId="135"/>
    <cellStyle name="_Rid_2_s0" xfId="136"/>
    <cellStyle name="_Rid_2_s1" xfId="137"/>
    <cellStyle name="_Rid_2_s10" xfId="138"/>
    <cellStyle name="_Rid_2_s11" xfId="139"/>
    <cellStyle name="_Rid_2_s12" xfId="140"/>
    <cellStyle name="_Rid_2_s2" xfId="141"/>
    <cellStyle name="_Rid_2_s3" xfId="142"/>
    <cellStyle name="_Rid_2_s4" xfId="143"/>
    <cellStyle name="_Rid_2_s5" xfId="144"/>
    <cellStyle name="_Rid_2_s6" xfId="145"/>
    <cellStyle name="_Rid_2_s7" xfId="146"/>
    <cellStyle name="_Rid_2_s8" xfId="147"/>
    <cellStyle name="_Rid_2_s9" xfId="148"/>
    <cellStyle name="_Rid_2_sf" xfId="149"/>
    <cellStyle name="_Rid_2_sg" xfId="150"/>
    <cellStyle name="_Rid_2_sh" xfId="151"/>
    <cellStyle name="_Rid_2_sk" xfId="152"/>
    <cellStyle name="_Rid_2_sl" xfId="153"/>
    <cellStyle name="_Rid_2_so" xfId="154"/>
    <cellStyle name="_Rid_2_sp" xfId="155"/>
    <cellStyle name="_Rid_2_ss" xfId="156"/>
    <cellStyle name="_Rid_2_sv" xfId="157"/>
    <cellStyle name="_Rid_2_ta" xfId="158"/>
    <cellStyle name="_Rid_2_ts" xfId="159"/>
    <cellStyle name="_Rid_2_xl" xfId="160"/>
    <cellStyle name="_Rid_2_xm" xfId="161"/>
    <cellStyle name="_Rid_2_xt" xfId="162"/>
    <cellStyle name="_Rid_2_xv" xfId="163"/>
    <cellStyle name="_Rid_3_al" xfId="164"/>
    <cellStyle name="_Rid_3_at" xfId="165"/>
    <cellStyle name="_Rid_3_cf" xfId="166"/>
    <cellStyle name="_Rid_3_cl" xfId="167"/>
    <cellStyle name="_Rid_3_cs" xfId="168"/>
    <cellStyle name="_Rid_3_ct" xfId="169"/>
    <cellStyle name="_Rid_3_cv" xfId="170"/>
    <cellStyle name="_Rid_3_dm" xfId="171"/>
    <cellStyle name="_Rid_3_dm_Non gaap PR" xfId="172"/>
    <cellStyle name="_Rid_3_dm_non-GAAP reconciliation operating" xfId="173"/>
    <cellStyle name="_Rid_3_dm_PF detailed Revenue" xfId="174"/>
    <cellStyle name="_Rid_3_dm_PF Non-GAAP ER to Vince" xfId="175"/>
    <cellStyle name="_Rid_3_dm_Press Release FS" xfId="176"/>
    <cellStyle name="_Rid_3_dm_Q2 2008 Board Book" xfId="177"/>
    <cellStyle name="_Rid_3_dm_Rider A" xfId="178"/>
    <cellStyle name="_Rid_3_fp" xfId="179"/>
    <cellStyle name="_Rid_3_ft" xfId="180"/>
    <cellStyle name="_Rid_3_hl" xfId="181"/>
    <cellStyle name="_Rid_3_hv" xfId="182"/>
    <cellStyle name="_Rid_3_hy" xfId="183"/>
    <cellStyle name="_Rid_3_hy_Non gaap PR" xfId="184"/>
    <cellStyle name="_Rid_3_hy_non-GAAP reconciliation operating" xfId="185"/>
    <cellStyle name="_Rid_3_hy_PF detailed Revenue" xfId="186"/>
    <cellStyle name="_Rid_3_hy_PF Non-GAAP ER to Vince" xfId="187"/>
    <cellStyle name="_Rid_3_hy_Press Release FS" xfId="188"/>
    <cellStyle name="_Rid_3_hy_Q2 2008 Board Book" xfId="189"/>
    <cellStyle name="_Rid_3_hy_Rider A" xfId="190"/>
    <cellStyle name="_Rid_3_if" xfId="191"/>
    <cellStyle name="_Rid_3_ih" xfId="192"/>
    <cellStyle name="_Rid_3_il" xfId="193"/>
    <cellStyle name="_Rid_3_is" xfId="194"/>
    <cellStyle name="_Rid_3_iv" xfId="195"/>
    <cellStyle name="_Rid_3_lg" xfId="196"/>
    <cellStyle name="_Rid_3_lm" xfId="197"/>
    <cellStyle name="_Rid_3_ls" xfId="198"/>
    <cellStyle name="_Rid_3_lt" xfId="199"/>
    <cellStyle name="_Rid_3_lx" xfId="200"/>
    <cellStyle name="_Rid_3_ml" xfId="201"/>
    <cellStyle name="_Rid_3_mv" xfId="202"/>
    <cellStyle name="_Rid_3_nl" xfId="203"/>
    <cellStyle name="_Rid_3_nv" xfId="204"/>
    <cellStyle name="_Rid_3_of" xfId="205"/>
    <cellStyle name="_Rid_3_oh" xfId="206"/>
    <cellStyle name="_Rid_3_ol" xfId="207"/>
    <cellStyle name="_Rid_3_os" xfId="208"/>
    <cellStyle name="_Rid_3_ov" xfId="209"/>
    <cellStyle name="_Rid_3_s0" xfId="210"/>
    <cellStyle name="_Rid_3_s1" xfId="211"/>
    <cellStyle name="_Rid_3_s10" xfId="212"/>
    <cellStyle name="_Rid_3_s11" xfId="213"/>
    <cellStyle name="_Rid_3_s12" xfId="214"/>
    <cellStyle name="_Rid_3_s13" xfId="215"/>
    <cellStyle name="_Rid_3_s14" xfId="216"/>
    <cellStyle name="_Rid_3_s15" xfId="217"/>
    <cellStyle name="_Rid_3_s16" xfId="218"/>
    <cellStyle name="_Rid_3_s17" xfId="219"/>
    <cellStyle name="_Rid_3_s18" xfId="220"/>
    <cellStyle name="_Rid_3_s19" xfId="221"/>
    <cellStyle name="_Rid_3_s2" xfId="222"/>
    <cellStyle name="_Rid_3_s20" xfId="223"/>
    <cellStyle name="_Rid_3_s21" xfId="224"/>
    <cellStyle name="_Rid_3_s22" xfId="225"/>
    <cellStyle name="_Rid_3_s23" xfId="226"/>
    <cellStyle name="_Rid_3_s24" xfId="227"/>
    <cellStyle name="_Rid_3_s3" xfId="228"/>
    <cellStyle name="_Rid_3_s4" xfId="229"/>
    <cellStyle name="_Rid_3_s5" xfId="230"/>
    <cellStyle name="_Rid_3_s6" xfId="231"/>
    <cellStyle name="_Rid_3_s7" xfId="232"/>
    <cellStyle name="_Rid_3_s8" xfId="233"/>
    <cellStyle name="_Rid_3_s9" xfId="234"/>
    <cellStyle name="_Rid_3_sf" xfId="235"/>
    <cellStyle name="_Rid_3_sg" xfId="236"/>
    <cellStyle name="_Rid_3_sh" xfId="237"/>
    <cellStyle name="_Rid_3_sk" xfId="238"/>
    <cellStyle name="_Rid_3_sl" xfId="239"/>
    <cellStyle name="_Rid_3_so" xfId="240"/>
    <cellStyle name="_Rid_3_sp" xfId="241"/>
    <cellStyle name="_Rid_3_ss" xfId="242"/>
    <cellStyle name="_Rid_3_sv" xfId="243"/>
    <cellStyle name="_Rid_3_ta" xfId="244"/>
    <cellStyle name="_Rid_3_ts" xfId="245"/>
    <cellStyle name="_Rid_3_xl" xfId="246"/>
    <cellStyle name="_Rid_3_xm" xfId="247"/>
    <cellStyle name="_Rid_3_xt" xfId="248"/>
    <cellStyle name="_Rid_3_xv" xfId="249"/>
    <cellStyle name="20% - Accent1 2" xfId="271"/>
    <cellStyle name="20% - Accent2 2" xfId="272"/>
    <cellStyle name="20% - Accent3 2" xfId="273"/>
    <cellStyle name="20% - Accent4 2" xfId="274"/>
    <cellStyle name="20% - Accent5 2" xfId="275"/>
    <cellStyle name="20% - Accent6 2" xfId="276"/>
    <cellStyle name="40% - Accent1 2" xfId="277"/>
    <cellStyle name="40% - Accent2 2" xfId="278"/>
    <cellStyle name="40% - Accent3 2" xfId="279"/>
    <cellStyle name="40% - Accent4 2" xfId="280"/>
    <cellStyle name="40% - Accent5 2" xfId="281"/>
    <cellStyle name="40% - Accent6 2" xfId="282"/>
    <cellStyle name="60% - Accent1 2" xfId="283"/>
    <cellStyle name="60% - Accent2 2" xfId="284"/>
    <cellStyle name="60% - Accent3 2" xfId="285"/>
    <cellStyle name="60% - Accent4 2" xfId="286"/>
    <cellStyle name="60% - Accent5 2" xfId="287"/>
    <cellStyle name="60% - Accent6 2" xfId="288"/>
    <cellStyle name="Accent1 2" xfId="289"/>
    <cellStyle name="Accent2 2" xfId="290"/>
    <cellStyle name="Accent3 2" xfId="291"/>
    <cellStyle name="Accent4 2" xfId="292"/>
    <cellStyle name="Accent5 2" xfId="293"/>
    <cellStyle name="Accent6 2" xfId="294"/>
    <cellStyle name="Bad 2" xfId="295"/>
    <cellStyle name="Calculation 2" xfId="296"/>
    <cellStyle name="Check Cell 2" xfId="297"/>
    <cellStyle name="Comma" xfId="312" builtinId="3"/>
    <cellStyle name="Comma 2" xfId="2"/>
    <cellStyle name="Comma 2 2" xfId="250"/>
    <cellStyle name="Comma 2 3" xfId="318"/>
    <cellStyle name="Comma 2 4" xfId="319"/>
    <cellStyle name="Comma 3" xfId="251"/>
    <cellStyle name="Comma 3 2" xfId="320"/>
    <cellStyle name="Comma 3 2 2" xfId="321"/>
    <cellStyle name="Comma 3 3" xfId="322"/>
    <cellStyle name="Comma 3 4" xfId="323"/>
    <cellStyle name="Comma 3 5" xfId="324"/>
    <cellStyle name="Comma 4" xfId="252"/>
    <cellStyle name="Comma 4 2" xfId="325"/>
    <cellStyle name="Comma 4 3" xfId="326"/>
    <cellStyle name="Comma 5" xfId="327"/>
    <cellStyle name="Currency" xfId="315" builtinId="4"/>
    <cellStyle name="Currency 2" xfId="253"/>
    <cellStyle name="Currency 2 2" xfId="3"/>
    <cellStyle name="Currency 3" xfId="254"/>
    <cellStyle name="Explanatory Text 2" xfId="298"/>
    <cellStyle name="Good 2" xfId="299"/>
    <cellStyle name="Heading 1 2" xfId="300"/>
    <cellStyle name="Heading 2 2" xfId="301"/>
    <cellStyle name="Heading 3 2" xfId="302"/>
    <cellStyle name="Heading 4 2" xfId="303"/>
    <cellStyle name="Input 2" xfId="304"/>
    <cellStyle name="Linked Cell 2" xfId="305"/>
    <cellStyle name="Neutral 2" xfId="306"/>
    <cellStyle name="Normal" xfId="0" builtinId="0"/>
    <cellStyle name="Normal 2" xfId="255"/>
    <cellStyle name="Normal 2 2" xfId="328"/>
    <cellStyle name="Normal 2 3" xfId="329"/>
    <cellStyle name="Normal 3" xfId="256"/>
    <cellStyle name="Normal 3 2" xfId="330"/>
    <cellStyle name="Normal 3 3" xfId="331"/>
    <cellStyle name="Normal 4" xfId="332"/>
    <cellStyle name="Normal 5" xfId="333"/>
    <cellStyle name="Normal_boardpackage" xfId="267"/>
    <cellStyle name="Normal_Bs1199" xfId="268"/>
    <cellStyle name="Normal_Financial Report-Jun 30 2006 - FAS115" xfId="1"/>
    <cellStyle name="Normal_NonGAAP1" xfId="269"/>
    <cellStyle name="Normal_NonGAAP1_Press Release Stats (4) 2" xfId="313"/>
    <cellStyle name="Normal_Press Release Stats (4)" xfId="314"/>
    <cellStyle name="Note 2" xfId="307"/>
    <cellStyle name="Output 2" xfId="308"/>
    <cellStyle name="Percent" xfId="335" builtinId="5"/>
    <cellStyle name="Percent 2" xfId="257"/>
    <cellStyle name="Percent 2 2" xfId="258"/>
    <cellStyle name="Percent 3" xfId="259"/>
    <cellStyle name="Percent 3 2" xfId="270"/>
    <cellStyle name="Percent 4" xfId="334"/>
    <cellStyle name="PSChar" xfId="260"/>
    <cellStyle name="PSDate" xfId="261"/>
    <cellStyle name="PSDec" xfId="262"/>
    <cellStyle name="PSDetail" xfId="263"/>
    <cellStyle name="PSHeading" xfId="264"/>
    <cellStyle name="PSInt" xfId="265"/>
    <cellStyle name="PSSpacer" xfId="266"/>
    <cellStyle name="Title 2" xfId="309"/>
    <cellStyle name="Total 2" xfId="310"/>
    <cellStyle name="Warning Text 2" xfId="3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7</xdr:row>
      <xdr:rowOff>9525</xdr:rowOff>
    </xdr:from>
    <xdr:to>
      <xdr:col>4</xdr:col>
      <xdr:colOff>491378</xdr:colOff>
      <xdr:row>7</xdr:row>
      <xdr:rowOff>123825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7212218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6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7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85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8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94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9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0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1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1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2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2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30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3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3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38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39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4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4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47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5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5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6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6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7</xdr:row>
      <xdr:rowOff>57150</xdr:rowOff>
    </xdr:from>
    <xdr:to>
      <xdr:col>6</xdr:col>
      <xdr:colOff>38100</xdr:colOff>
      <xdr:row>7</xdr:row>
      <xdr:rowOff>171450</xdr:rowOff>
    </xdr:to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8450580" y="1794510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7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7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7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7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8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8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8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8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8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9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9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19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19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0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689845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689845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7</xdr:row>
      <xdr:rowOff>9525</xdr:rowOff>
    </xdr:from>
    <xdr:to>
      <xdr:col>4</xdr:col>
      <xdr:colOff>491378</xdr:colOff>
      <xdr:row>7</xdr:row>
      <xdr:rowOff>123825</xdr:rowOff>
    </xdr:to>
    <xdr:sp macro="" textlink="">
      <xdr:nvSpPr>
        <xdr:cNvPr id="204" name="Text Box 3"/>
        <xdr:cNvSpPr txBox="1">
          <a:spLocks noChangeArrowheads="1"/>
        </xdr:cNvSpPr>
      </xdr:nvSpPr>
      <xdr:spPr bwMode="auto">
        <a:xfrm>
          <a:off x="7212218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0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7</xdr:row>
      <xdr:rowOff>76760</xdr:rowOff>
    </xdr:from>
    <xdr:to>
      <xdr:col>4</xdr:col>
      <xdr:colOff>43143</xdr:colOff>
      <xdr:row>8</xdr:row>
      <xdr:rowOff>560</xdr:rowOff>
    </xdr:to>
    <xdr:sp macro="" textlink="">
      <xdr:nvSpPr>
        <xdr:cNvPr id="208" name="Text Box 3"/>
        <xdr:cNvSpPr txBox="1">
          <a:spLocks noChangeArrowheads="1"/>
        </xdr:cNvSpPr>
      </xdr:nvSpPr>
      <xdr:spPr bwMode="auto">
        <a:xfrm>
          <a:off x="6763983" y="1814120"/>
          <a:ext cx="96774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0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1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1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1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1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1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1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2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2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24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25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2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2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3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3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33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34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3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3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3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4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42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43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4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4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4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4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5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5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5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5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5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6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6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6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6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6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6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7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7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7</xdr:row>
      <xdr:rowOff>69448</xdr:rowOff>
    </xdr:from>
    <xdr:to>
      <xdr:col>6</xdr:col>
      <xdr:colOff>117456</xdr:colOff>
      <xdr:row>7</xdr:row>
      <xdr:rowOff>196811</xdr:rowOff>
    </xdr:to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7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7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78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79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8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8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8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8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8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87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88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9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9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9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29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7</xdr:row>
      <xdr:rowOff>19050</xdr:rowOff>
    </xdr:from>
    <xdr:to>
      <xdr:col>6</xdr:col>
      <xdr:colOff>981075</xdr:colOff>
      <xdr:row>7</xdr:row>
      <xdr:rowOff>133350</xdr:rowOff>
    </xdr:to>
    <xdr:sp macro="" textlink="">
      <xdr:nvSpPr>
        <xdr:cNvPr id="297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0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0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0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0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1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1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1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1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1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7</xdr:row>
      <xdr:rowOff>57150</xdr:rowOff>
    </xdr:from>
    <xdr:to>
      <xdr:col>6</xdr:col>
      <xdr:colOff>38100</xdr:colOff>
      <xdr:row>7</xdr:row>
      <xdr:rowOff>171450</xdr:rowOff>
    </xdr:to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8450580" y="1794510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2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2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2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2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2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2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2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3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3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3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3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4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4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47625</xdr:rowOff>
    </xdr:from>
    <xdr:to>
      <xdr:col>4</xdr:col>
      <xdr:colOff>9525</xdr:colOff>
      <xdr:row>7</xdr:row>
      <xdr:rowOff>171450</xdr:rowOff>
    </xdr:to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4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4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7</xdr:row>
      <xdr:rowOff>9525</xdr:rowOff>
    </xdr:from>
    <xdr:to>
      <xdr:col>4</xdr:col>
      <xdr:colOff>9525</xdr:colOff>
      <xdr:row>7</xdr:row>
      <xdr:rowOff>123825</xdr:rowOff>
    </xdr:to>
    <xdr:sp macro="" textlink="">
      <xdr:nvSpPr>
        <xdr:cNvPr id="34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7</xdr:row>
      <xdr:rowOff>19050</xdr:rowOff>
    </xdr:from>
    <xdr:to>
      <xdr:col>4</xdr:col>
      <xdr:colOff>981075</xdr:colOff>
      <xdr:row>7</xdr:row>
      <xdr:rowOff>133350</xdr:rowOff>
    </xdr:to>
    <xdr:sp macro="" textlink="">
      <xdr:nvSpPr>
        <xdr:cNvPr id="34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7</xdr:row>
      <xdr:rowOff>2354</xdr:rowOff>
    </xdr:from>
    <xdr:to>
      <xdr:col>4</xdr:col>
      <xdr:colOff>177613</xdr:colOff>
      <xdr:row>7</xdr:row>
      <xdr:rowOff>104215</xdr:rowOff>
    </xdr:to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6898453" y="1739714"/>
          <a:ext cx="96774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689845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6</xdr:row>
      <xdr:rowOff>147888</xdr:rowOff>
    </xdr:from>
    <xdr:to>
      <xdr:col>6</xdr:col>
      <xdr:colOff>139868</xdr:colOff>
      <xdr:row>7</xdr:row>
      <xdr:rowOff>51134</xdr:rowOff>
    </xdr:to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204508</xdr:rowOff>
    </xdr:from>
    <xdr:to>
      <xdr:col>4</xdr:col>
      <xdr:colOff>177613</xdr:colOff>
      <xdr:row>7</xdr:row>
      <xdr:rowOff>104215</xdr:rowOff>
    </xdr:to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689845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77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78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79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80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81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82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83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84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85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86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87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89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90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91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92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93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94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95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96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97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98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399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401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402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403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404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405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7</xdr:row>
      <xdr:rowOff>19050</xdr:rowOff>
    </xdr:from>
    <xdr:to>
      <xdr:col>8</xdr:col>
      <xdr:colOff>981075</xdr:colOff>
      <xdr:row>7</xdr:row>
      <xdr:rowOff>133350</xdr:rowOff>
    </xdr:to>
    <xdr:sp macro="" textlink="">
      <xdr:nvSpPr>
        <xdr:cNvPr id="406" name="Text Box 4"/>
        <xdr:cNvSpPr txBox="1">
          <a:spLocks noChangeArrowheads="1"/>
        </xdr:cNvSpPr>
      </xdr:nvSpPr>
      <xdr:spPr bwMode="auto">
        <a:xfrm>
          <a:off x="82105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07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08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09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10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11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12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13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14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15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16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17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18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19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20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21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22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23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24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25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26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27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28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29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30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31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32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33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34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35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7</xdr:row>
      <xdr:rowOff>19050</xdr:rowOff>
    </xdr:from>
    <xdr:to>
      <xdr:col>10</xdr:col>
      <xdr:colOff>981075</xdr:colOff>
      <xdr:row>7</xdr:row>
      <xdr:rowOff>133350</xdr:rowOff>
    </xdr:to>
    <xdr:sp macro="" textlink="">
      <xdr:nvSpPr>
        <xdr:cNvPr id="436" name="Text Box 4"/>
        <xdr:cNvSpPr txBox="1">
          <a:spLocks noChangeArrowheads="1"/>
        </xdr:cNvSpPr>
      </xdr:nvSpPr>
      <xdr:spPr bwMode="auto">
        <a:xfrm>
          <a:off x="9696450" y="15240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1001458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851381</xdr:colOff>
      <xdr:row>6</xdr:row>
      <xdr:rowOff>69448</xdr:rowOff>
    </xdr:from>
    <xdr:to>
      <xdr:col>12</xdr:col>
      <xdr:colOff>117456</xdr:colOff>
      <xdr:row>6</xdr:row>
      <xdr:rowOff>196811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10094441" y="1121008"/>
          <a:ext cx="7672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851381</xdr:colOff>
      <xdr:row>6</xdr:row>
      <xdr:rowOff>69448</xdr:rowOff>
    </xdr:from>
    <xdr:to>
      <xdr:col>12</xdr:col>
      <xdr:colOff>117456</xdr:colOff>
      <xdr:row>6</xdr:row>
      <xdr:rowOff>196811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10094441" y="1121008"/>
          <a:ext cx="7672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851381</xdr:colOff>
      <xdr:row>6</xdr:row>
      <xdr:rowOff>69448</xdr:rowOff>
    </xdr:from>
    <xdr:to>
      <xdr:col>12</xdr:col>
      <xdr:colOff>117456</xdr:colOff>
      <xdr:row>6</xdr:row>
      <xdr:rowOff>196811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10094441" y="1121008"/>
          <a:ext cx="7672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762000</xdr:colOff>
      <xdr:row>6</xdr:row>
      <xdr:rowOff>57150</xdr:rowOff>
    </xdr:from>
    <xdr:to>
      <xdr:col>12</xdr:col>
      <xdr:colOff>38100</xdr:colOff>
      <xdr:row>6</xdr:row>
      <xdr:rowOff>171450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10005060" y="1108710"/>
          <a:ext cx="777240" cy="99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851381</xdr:colOff>
      <xdr:row>6</xdr:row>
      <xdr:rowOff>69448</xdr:rowOff>
    </xdr:from>
    <xdr:to>
      <xdr:col>12</xdr:col>
      <xdr:colOff>117456</xdr:colOff>
      <xdr:row>6</xdr:row>
      <xdr:rowOff>196811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0094441" y="1121008"/>
          <a:ext cx="7672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851381</xdr:colOff>
      <xdr:row>6</xdr:row>
      <xdr:rowOff>69448</xdr:rowOff>
    </xdr:from>
    <xdr:to>
      <xdr:col>12</xdr:col>
      <xdr:colOff>117456</xdr:colOff>
      <xdr:row>6</xdr:row>
      <xdr:rowOff>196811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0094441" y="1121008"/>
          <a:ext cx="76721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762000</xdr:colOff>
      <xdr:row>6</xdr:row>
      <xdr:rowOff>57150</xdr:rowOff>
    </xdr:from>
    <xdr:to>
      <xdr:col>12</xdr:col>
      <xdr:colOff>38100</xdr:colOff>
      <xdr:row>6</xdr:row>
      <xdr:rowOff>171450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10005060" y="1108710"/>
          <a:ext cx="777240" cy="99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873793</xdr:colOff>
      <xdr:row>5</xdr:row>
      <xdr:rowOff>147888</xdr:rowOff>
    </xdr:from>
    <xdr:to>
      <xdr:col>12</xdr:col>
      <xdr:colOff>139868</xdr:colOff>
      <xdr:row>6</xdr:row>
      <xdr:rowOff>51134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10116853" y="1039428"/>
          <a:ext cx="76721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05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06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08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09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11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13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15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16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17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18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19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21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22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23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25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26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27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30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31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33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34" name="Text Box 4"/>
        <xdr:cNvSpPr txBox="1">
          <a:spLocks noChangeArrowheads="1"/>
        </xdr:cNvSpPr>
      </xdr:nvSpPr>
      <xdr:spPr bwMode="auto">
        <a:xfrm>
          <a:off x="11515725" y="10706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3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3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40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4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44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6802601" y="1235308"/>
          <a:ext cx="75197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50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5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53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54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56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57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59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60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62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63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6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6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6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6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71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7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7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7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7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8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8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83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8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8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1215278</xdr:colOff>
      <xdr:row>6</xdr:row>
      <xdr:rowOff>9525</xdr:rowOff>
    </xdr:from>
    <xdr:to>
      <xdr:col>6</xdr:col>
      <xdr:colOff>491378</xdr:colOff>
      <xdr:row>6</xdr:row>
      <xdr:rowOff>123825</xdr:rowOff>
    </xdr:to>
    <xdr:sp macro="" textlink="">
      <xdr:nvSpPr>
        <xdr:cNvPr id="187" name="Text Box 3"/>
        <xdr:cNvSpPr txBox="1">
          <a:spLocks noChangeArrowheads="1"/>
        </xdr:cNvSpPr>
      </xdr:nvSpPr>
      <xdr:spPr bwMode="auto">
        <a:xfrm>
          <a:off x="5680598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8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9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9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9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19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19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0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0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6802601" y="1235308"/>
          <a:ext cx="75197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0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0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07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08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10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1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13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14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16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17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20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22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23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25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26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2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2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3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3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3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3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3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3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4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4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4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4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4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4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5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5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5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6802601" y="1235308"/>
          <a:ext cx="75197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5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5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61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62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6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6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6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6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71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73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74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76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77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79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82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8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8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89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90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92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9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29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9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0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762000</xdr:colOff>
      <xdr:row>6</xdr:row>
      <xdr:rowOff>57150</xdr:rowOff>
    </xdr:from>
    <xdr:to>
      <xdr:col>8</xdr:col>
      <xdr:colOff>38100</xdr:colOff>
      <xdr:row>6</xdr:row>
      <xdr:rowOff>171450</xdr:rowOff>
    </xdr:to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6713220" y="1223010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03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04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06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07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12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13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1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1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1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1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22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2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2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2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2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3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5366833" y="1164628"/>
          <a:ext cx="76200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5366833" y="1164628"/>
          <a:ext cx="76200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1215278</xdr:colOff>
      <xdr:row>6</xdr:row>
      <xdr:rowOff>9525</xdr:rowOff>
    </xdr:from>
    <xdr:to>
      <xdr:col>6</xdr:col>
      <xdr:colOff>491378</xdr:colOff>
      <xdr:row>6</xdr:row>
      <xdr:rowOff>123825</xdr:rowOff>
    </xdr:to>
    <xdr:sp macro="" textlink="">
      <xdr:nvSpPr>
        <xdr:cNvPr id="336" name="Text Box 3"/>
        <xdr:cNvSpPr txBox="1">
          <a:spLocks noChangeArrowheads="1"/>
        </xdr:cNvSpPr>
      </xdr:nvSpPr>
      <xdr:spPr bwMode="auto">
        <a:xfrm>
          <a:off x="5680598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37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767043</xdr:colOff>
      <xdr:row>6</xdr:row>
      <xdr:rowOff>76760</xdr:rowOff>
    </xdr:from>
    <xdr:to>
      <xdr:col>6</xdr:col>
      <xdr:colOff>43143</xdr:colOff>
      <xdr:row>7</xdr:row>
      <xdr:rowOff>560</xdr:rowOff>
    </xdr:to>
    <xdr:sp macro="" textlink="">
      <xdr:nvSpPr>
        <xdr:cNvPr id="340" name="Text Box 3"/>
        <xdr:cNvSpPr txBox="1">
          <a:spLocks noChangeArrowheads="1"/>
        </xdr:cNvSpPr>
      </xdr:nvSpPr>
      <xdr:spPr bwMode="auto">
        <a:xfrm>
          <a:off x="5232363" y="1242620"/>
          <a:ext cx="762000" cy="129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4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44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46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47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50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5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6802601" y="1235308"/>
          <a:ext cx="75197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53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54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356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357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59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60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62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63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365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366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6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6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7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7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374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375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7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7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80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8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8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8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8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90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9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9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9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39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9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00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0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0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0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851381</xdr:colOff>
      <xdr:row>6</xdr:row>
      <xdr:rowOff>69448</xdr:rowOff>
    </xdr:from>
    <xdr:to>
      <xdr:col>8</xdr:col>
      <xdr:colOff>117456</xdr:colOff>
      <xdr:row>6</xdr:row>
      <xdr:rowOff>196811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6802601" y="1235308"/>
          <a:ext cx="75197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0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0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410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411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13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14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16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17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419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420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22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23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24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2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2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428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6</xdr:row>
      <xdr:rowOff>19050</xdr:rowOff>
    </xdr:from>
    <xdr:to>
      <xdr:col>8</xdr:col>
      <xdr:colOff>981075</xdr:colOff>
      <xdr:row>6</xdr:row>
      <xdr:rowOff>133350</xdr:rowOff>
    </xdr:to>
    <xdr:sp macro="" textlink="">
      <xdr:nvSpPr>
        <xdr:cNvPr id="429" name="Text Box 4"/>
        <xdr:cNvSpPr txBox="1">
          <a:spLocks noChangeArrowheads="1"/>
        </xdr:cNvSpPr>
      </xdr:nvSpPr>
      <xdr:spPr bwMode="auto">
        <a:xfrm>
          <a:off x="82086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3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3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3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3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3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3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4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4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4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762000</xdr:colOff>
      <xdr:row>6</xdr:row>
      <xdr:rowOff>57150</xdr:rowOff>
    </xdr:from>
    <xdr:to>
      <xdr:col>8</xdr:col>
      <xdr:colOff>38100</xdr:colOff>
      <xdr:row>6</xdr:row>
      <xdr:rowOff>171450</xdr:rowOff>
    </xdr:to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6713220" y="1223010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52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53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54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55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56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58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59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60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6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6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63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64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66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67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71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72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74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75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47625</xdr:rowOff>
    </xdr:from>
    <xdr:to>
      <xdr:col>6</xdr:col>
      <xdr:colOff>9525</xdr:colOff>
      <xdr:row>6</xdr:row>
      <xdr:rowOff>171450</xdr:rowOff>
    </xdr:to>
    <xdr:sp macro="" textlink="">
      <xdr:nvSpPr>
        <xdr:cNvPr id="476" name="Text Box 1"/>
        <xdr:cNvSpPr txBox="1">
          <a:spLocks noChangeArrowheads="1"/>
        </xdr:cNvSpPr>
      </xdr:nvSpPr>
      <xdr:spPr bwMode="auto">
        <a:xfrm>
          <a:off x="5198745" y="1213485"/>
          <a:ext cx="762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77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78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733425</xdr:colOff>
      <xdr:row>6</xdr:row>
      <xdr:rowOff>9525</xdr:rowOff>
    </xdr:from>
    <xdr:to>
      <xdr:col>6</xdr:col>
      <xdr:colOff>9525</xdr:colOff>
      <xdr:row>6</xdr:row>
      <xdr:rowOff>123825</xdr:rowOff>
    </xdr:to>
    <xdr:sp macro="" textlink="">
      <xdr:nvSpPr>
        <xdr:cNvPr id="480" name="Text Box 3"/>
        <xdr:cNvSpPr txBox="1">
          <a:spLocks noChangeArrowheads="1"/>
        </xdr:cNvSpPr>
      </xdr:nvSpPr>
      <xdr:spPr bwMode="auto">
        <a:xfrm>
          <a:off x="5198745" y="1175385"/>
          <a:ext cx="7620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81" name="Text Box 4"/>
        <xdr:cNvSpPr txBox="1">
          <a:spLocks noChangeArrowheads="1"/>
        </xdr:cNvSpPr>
      </xdr:nvSpPr>
      <xdr:spPr bwMode="auto">
        <a:xfrm>
          <a:off x="67227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6</xdr:row>
      <xdr:rowOff>2354</xdr:rowOff>
    </xdr:from>
    <xdr:to>
      <xdr:col>6</xdr:col>
      <xdr:colOff>177613</xdr:colOff>
      <xdr:row>6</xdr:row>
      <xdr:rowOff>104215</xdr:rowOff>
    </xdr:to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5366833" y="1168214"/>
          <a:ext cx="76200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6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8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5366833" y="1164628"/>
          <a:ext cx="76200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873793</xdr:colOff>
      <xdr:row>5</xdr:row>
      <xdr:rowOff>147888</xdr:rowOff>
    </xdr:from>
    <xdr:to>
      <xdr:col>8</xdr:col>
      <xdr:colOff>139868</xdr:colOff>
      <xdr:row>6</xdr:row>
      <xdr:rowOff>51134</xdr:rowOff>
    </xdr:to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6825013" y="1108008"/>
          <a:ext cx="751975" cy="1089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901513</xdr:colOff>
      <xdr:row>5</xdr:row>
      <xdr:rowOff>204508</xdr:rowOff>
    </xdr:from>
    <xdr:to>
      <xdr:col>6</xdr:col>
      <xdr:colOff>177613</xdr:colOff>
      <xdr:row>6</xdr:row>
      <xdr:rowOff>104215</xdr:rowOff>
    </xdr:to>
    <xdr:sp macro="" textlink="">
      <xdr:nvSpPr>
        <xdr:cNvPr id="508" name="Text Box 1"/>
        <xdr:cNvSpPr txBox="1">
          <a:spLocks noChangeArrowheads="1"/>
        </xdr:cNvSpPr>
      </xdr:nvSpPr>
      <xdr:spPr bwMode="auto">
        <a:xfrm>
          <a:off x="5366833" y="1164628"/>
          <a:ext cx="76200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09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10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11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12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13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14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15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16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17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18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19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20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21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22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23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24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25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26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27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28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29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30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32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33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34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35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36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37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6</xdr:row>
      <xdr:rowOff>19050</xdr:rowOff>
    </xdr:from>
    <xdr:to>
      <xdr:col>10</xdr:col>
      <xdr:colOff>981075</xdr:colOff>
      <xdr:row>6</xdr:row>
      <xdr:rowOff>133350</xdr:rowOff>
    </xdr:to>
    <xdr:sp macro="" textlink="">
      <xdr:nvSpPr>
        <xdr:cNvPr id="538" name="Text Box 4"/>
        <xdr:cNvSpPr txBox="1">
          <a:spLocks noChangeArrowheads="1"/>
        </xdr:cNvSpPr>
      </xdr:nvSpPr>
      <xdr:spPr bwMode="auto">
        <a:xfrm>
          <a:off x="96945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39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40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41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42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43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44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45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46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47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48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49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50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51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52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53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54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55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56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57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58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59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60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61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62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63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64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65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66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67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68" name="Text Box 4"/>
        <xdr:cNvSpPr txBox="1">
          <a:spLocks noChangeArrowheads="1"/>
        </xdr:cNvSpPr>
      </xdr:nvSpPr>
      <xdr:spPr bwMode="auto">
        <a:xfrm>
          <a:off x="11180445" y="11849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26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29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851381</xdr:colOff>
      <xdr:row>6</xdr:row>
      <xdr:rowOff>69448</xdr:rowOff>
    </xdr:from>
    <xdr:to>
      <xdr:col>14</xdr:col>
      <xdr:colOff>117456</xdr:colOff>
      <xdr:row>6</xdr:row>
      <xdr:rowOff>196811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11466041" y="1029568"/>
          <a:ext cx="58433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851381</xdr:colOff>
      <xdr:row>6</xdr:row>
      <xdr:rowOff>69448</xdr:rowOff>
    </xdr:from>
    <xdr:to>
      <xdr:col>14</xdr:col>
      <xdr:colOff>117456</xdr:colOff>
      <xdr:row>6</xdr:row>
      <xdr:rowOff>196811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11466041" y="1029568"/>
          <a:ext cx="58433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851381</xdr:colOff>
      <xdr:row>6</xdr:row>
      <xdr:rowOff>69448</xdr:rowOff>
    </xdr:from>
    <xdr:to>
      <xdr:col>14</xdr:col>
      <xdr:colOff>117456</xdr:colOff>
      <xdr:row>6</xdr:row>
      <xdr:rowOff>196811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11466041" y="1029568"/>
          <a:ext cx="58433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762000</xdr:colOff>
      <xdr:row>6</xdr:row>
      <xdr:rowOff>57150</xdr:rowOff>
    </xdr:from>
    <xdr:to>
      <xdr:col>14</xdr:col>
      <xdr:colOff>38100</xdr:colOff>
      <xdr:row>6</xdr:row>
      <xdr:rowOff>171450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11376660" y="1017270"/>
          <a:ext cx="594360" cy="99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851381</xdr:colOff>
      <xdr:row>6</xdr:row>
      <xdr:rowOff>69448</xdr:rowOff>
    </xdr:from>
    <xdr:to>
      <xdr:col>14</xdr:col>
      <xdr:colOff>117456</xdr:colOff>
      <xdr:row>6</xdr:row>
      <xdr:rowOff>196811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1466041" y="1029568"/>
          <a:ext cx="58433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851381</xdr:colOff>
      <xdr:row>6</xdr:row>
      <xdr:rowOff>69448</xdr:rowOff>
    </xdr:from>
    <xdr:to>
      <xdr:col>14</xdr:col>
      <xdr:colOff>117456</xdr:colOff>
      <xdr:row>6</xdr:row>
      <xdr:rowOff>196811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1466041" y="1029568"/>
          <a:ext cx="58433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762000</xdr:colOff>
      <xdr:row>6</xdr:row>
      <xdr:rowOff>57150</xdr:rowOff>
    </xdr:from>
    <xdr:to>
      <xdr:col>14</xdr:col>
      <xdr:colOff>38100</xdr:colOff>
      <xdr:row>6</xdr:row>
      <xdr:rowOff>171450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11376660" y="1017270"/>
          <a:ext cx="594360" cy="99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873793</xdr:colOff>
      <xdr:row>5</xdr:row>
      <xdr:rowOff>147888</xdr:rowOff>
    </xdr:from>
    <xdr:to>
      <xdr:col>14</xdr:col>
      <xdr:colOff>139868</xdr:colOff>
      <xdr:row>6</xdr:row>
      <xdr:rowOff>51134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11488453" y="947988"/>
          <a:ext cx="584335" cy="63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05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06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08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09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11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13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15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16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17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18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19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21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22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23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25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26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27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30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31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33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34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35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36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37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38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39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40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41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43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44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45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46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47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49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50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51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53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54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55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56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57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58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60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61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62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63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771525</xdr:colOff>
      <xdr:row>6</xdr:row>
      <xdr:rowOff>19050</xdr:rowOff>
    </xdr:from>
    <xdr:to>
      <xdr:col>12</xdr:col>
      <xdr:colOff>981075</xdr:colOff>
      <xdr:row>6</xdr:row>
      <xdr:rowOff>133350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1138618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65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66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67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68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69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70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71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73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74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75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76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77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78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79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80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81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82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83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84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85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86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87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88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89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90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93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771525</xdr:colOff>
      <xdr:row>6</xdr:row>
      <xdr:rowOff>19050</xdr:rowOff>
    </xdr:from>
    <xdr:to>
      <xdr:col>14</xdr:col>
      <xdr:colOff>981075</xdr:colOff>
      <xdr:row>6</xdr:row>
      <xdr:rowOff>133350</xdr:rowOff>
    </xdr:to>
    <xdr:sp macro="" textlink="">
      <xdr:nvSpPr>
        <xdr:cNvPr id="194" name="Text Box 4"/>
        <xdr:cNvSpPr txBox="1">
          <a:spLocks noChangeArrowheads="1"/>
        </xdr:cNvSpPr>
      </xdr:nvSpPr>
      <xdr:spPr bwMode="auto">
        <a:xfrm>
          <a:off x="12704445" y="9791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851381</xdr:colOff>
      <xdr:row>6</xdr:row>
      <xdr:rowOff>69448</xdr:rowOff>
    </xdr:from>
    <xdr:to>
      <xdr:col>16</xdr:col>
      <xdr:colOff>117456</xdr:colOff>
      <xdr:row>6</xdr:row>
      <xdr:rowOff>196811</xdr:rowOff>
    </xdr:to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11462231" y="1040998"/>
          <a:ext cx="58052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197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851381</xdr:colOff>
      <xdr:row>6</xdr:row>
      <xdr:rowOff>69448</xdr:rowOff>
    </xdr:from>
    <xdr:to>
      <xdr:col>16</xdr:col>
      <xdr:colOff>117456</xdr:colOff>
      <xdr:row>6</xdr:row>
      <xdr:rowOff>196811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11462231" y="1040998"/>
          <a:ext cx="58052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851381</xdr:colOff>
      <xdr:row>6</xdr:row>
      <xdr:rowOff>69448</xdr:rowOff>
    </xdr:from>
    <xdr:to>
      <xdr:col>16</xdr:col>
      <xdr:colOff>117456</xdr:colOff>
      <xdr:row>6</xdr:row>
      <xdr:rowOff>196811</xdr:rowOff>
    </xdr:to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11462231" y="1040998"/>
          <a:ext cx="58052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762000</xdr:colOff>
      <xdr:row>6</xdr:row>
      <xdr:rowOff>57150</xdr:rowOff>
    </xdr:from>
    <xdr:to>
      <xdr:col>16</xdr:col>
      <xdr:colOff>38100</xdr:colOff>
      <xdr:row>6</xdr:row>
      <xdr:rowOff>171450</xdr:rowOff>
    </xdr:to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11372850" y="1028700"/>
          <a:ext cx="590550" cy="99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851381</xdr:colOff>
      <xdr:row>6</xdr:row>
      <xdr:rowOff>69448</xdr:rowOff>
    </xdr:from>
    <xdr:to>
      <xdr:col>16</xdr:col>
      <xdr:colOff>117456</xdr:colOff>
      <xdr:row>6</xdr:row>
      <xdr:rowOff>196811</xdr:rowOff>
    </xdr:to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11462231" y="1040998"/>
          <a:ext cx="58052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851381</xdr:colOff>
      <xdr:row>6</xdr:row>
      <xdr:rowOff>69448</xdr:rowOff>
    </xdr:from>
    <xdr:to>
      <xdr:col>16</xdr:col>
      <xdr:colOff>117456</xdr:colOff>
      <xdr:row>6</xdr:row>
      <xdr:rowOff>196811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11462231" y="1040998"/>
          <a:ext cx="580525" cy="892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35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762000</xdr:colOff>
      <xdr:row>6</xdr:row>
      <xdr:rowOff>57150</xdr:rowOff>
    </xdr:from>
    <xdr:to>
      <xdr:col>16</xdr:col>
      <xdr:colOff>38100</xdr:colOff>
      <xdr:row>6</xdr:row>
      <xdr:rowOff>171450</xdr:rowOff>
    </xdr:to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11372850" y="1028700"/>
          <a:ext cx="590550" cy="99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49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53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873793</xdr:colOff>
      <xdr:row>5</xdr:row>
      <xdr:rowOff>147888</xdr:rowOff>
    </xdr:from>
    <xdr:to>
      <xdr:col>16</xdr:col>
      <xdr:colOff>139868</xdr:colOff>
      <xdr:row>6</xdr:row>
      <xdr:rowOff>51134</xdr:rowOff>
    </xdr:to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11484643" y="957513"/>
          <a:ext cx="580525" cy="65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68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69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71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72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73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74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75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76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77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78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79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81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82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84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85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86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87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88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89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90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91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92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93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94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95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97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98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299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01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02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03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04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05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06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07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08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09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11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12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13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15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16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17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18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19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21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22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24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25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26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771525</xdr:colOff>
      <xdr:row>6</xdr:row>
      <xdr:rowOff>19050</xdr:rowOff>
    </xdr:from>
    <xdr:to>
      <xdr:col>16</xdr:col>
      <xdr:colOff>981075</xdr:colOff>
      <xdr:row>6</xdr:row>
      <xdr:rowOff>133350</xdr:rowOff>
    </xdr:to>
    <xdr:sp macro="" textlink="">
      <xdr:nvSpPr>
        <xdr:cNvPr id="327" name="Text Box 4"/>
        <xdr:cNvSpPr txBox="1">
          <a:spLocks noChangeArrowheads="1"/>
        </xdr:cNvSpPr>
      </xdr:nvSpPr>
      <xdr:spPr bwMode="auto">
        <a:xfrm>
          <a:off x="12696825" y="99060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762000</xdr:colOff>
      <xdr:row>43</xdr:row>
      <xdr:rowOff>57150</xdr:rowOff>
    </xdr:from>
    <xdr:to>
      <xdr:col>6</xdr:col>
      <xdr:colOff>38100</xdr:colOff>
      <xdr:row>43</xdr:row>
      <xdr:rowOff>171450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15300" y="6619875"/>
          <a:ext cx="6572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753225" y="15811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124825" y="15906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8227093" y="1500438"/>
          <a:ext cx="647200" cy="122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6753225" y="15811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8124825" y="15906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27454</xdr:colOff>
      <xdr:row>9</xdr:row>
      <xdr:rowOff>103655</xdr:rowOff>
    </xdr:from>
    <xdr:to>
      <xdr:col>15</xdr:col>
      <xdr:colOff>222437</xdr:colOff>
      <xdr:row>10</xdr:row>
      <xdr:rowOff>3363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2848104" y="1675280"/>
          <a:ext cx="614083" cy="118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6753225" y="6610350"/>
          <a:ext cx="609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8227093" y="6482013"/>
          <a:ext cx="647200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6753225" y="6610350"/>
          <a:ext cx="609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8227093" y="6482013"/>
          <a:ext cx="647200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8227093" y="6482013"/>
          <a:ext cx="647200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8227093" y="6482013"/>
          <a:ext cx="647200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8227093" y="6482013"/>
          <a:ext cx="647200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6753225" y="6610350"/>
          <a:ext cx="609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8227093" y="6482013"/>
          <a:ext cx="647200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6753225" y="6610350"/>
          <a:ext cx="6096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8227093" y="6482013"/>
          <a:ext cx="647200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42</xdr:row>
      <xdr:rowOff>204508</xdr:rowOff>
    </xdr:from>
    <xdr:to>
      <xdr:col>4</xdr:col>
      <xdr:colOff>177613</xdr:colOff>
      <xdr:row>43</xdr:row>
      <xdr:rowOff>104215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6921313" y="6538633"/>
          <a:ext cx="60960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1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2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8227093" y="6482013"/>
          <a:ext cx="647200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6753225" y="6572250"/>
          <a:ext cx="6096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8124825" y="6581775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42</xdr:row>
      <xdr:rowOff>204508</xdr:rowOff>
    </xdr:from>
    <xdr:to>
      <xdr:col>4</xdr:col>
      <xdr:colOff>177613</xdr:colOff>
      <xdr:row>43</xdr:row>
      <xdr:rowOff>104215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921313" y="6538633"/>
          <a:ext cx="60960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6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74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7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7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8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8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8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8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9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9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9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9</xdr:row>
      <xdr:rowOff>9525</xdr:rowOff>
    </xdr:from>
    <xdr:to>
      <xdr:col>4</xdr:col>
      <xdr:colOff>491378</xdr:colOff>
      <xdr:row>9</xdr:row>
      <xdr:rowOff>123825</xdr:rowOff>
    </xdr:to>
    <xdr:sp macro="" textlink="">
      <xdr:nvSpPr>
        <xdr:cNvPr id="99" name="Text Box 3"/>
        <xdr:cNvSpPr txBox="1">
          <a:spLocks noChangeArrowheads="1"/>
        </xdr:cNvSpPr>
      </xdr:nvSpPr>
      <xdr:spPr bwMode="auto">
        <a:xfrm>
          <a:off x="7212218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0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0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1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1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1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19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2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2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2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2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3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3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37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38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4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4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4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5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5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6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6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73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74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7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82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83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8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8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19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19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19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0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0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0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0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0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1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1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9</xdr:row>
      <xdr:rowOff>57150</xdr:rowOff>
    </xdr:from>
    <xdr:to>
      <xdr:col>6</xdr:col>
      <xdr:colOff>38100</xdr:colOff>
      <xdr:row>9</xdr:row>
      <xdr:rowOff>171450</xdr:rowOff>
    </xdr:to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8450580" y="1794510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1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1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1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2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2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2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2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2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2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2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3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3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3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3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3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3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4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4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8</xdr:row>
      <xdr:rowOff>204508</xdr:rowOff>
    </xdr:from>
    <xdr:to>
      <xdr:col>4</xdr:col>
      <xdr:colOff>177613</xdr:colOff>
      <xdr:row>9</xdr:row>
      <xdr:rowOff>104215</xdr:rowOff>
    </xdr:to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689845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8</xdr:row>
      <xdr:rowOff>204508</xdr:rowOff>
    </xdr:from>
    <xdr:to>
      <xdr:col>4</xdr:col>
      <xdr:colOff>177613</xdr:colOff>
      <xdr:row>9</xdr:row>
      <xdr:rowOff>104215</xdr:rowOff>
    </xdr:to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689845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9</xdr:row>
      <xdr:rowOff>9525</xdr:rowOff>
    </xdr:from>
    <xdr:to>
      <xdr:col>4</xdr:col>
      <xdr:colOff>491378</xdr:colOff>
      <xdr:row>9</xdr:row>
      <xdr:rowOff>123825</xdr:rowOff>
    </xdr:to>
    <xdr:sp macro="" textlink="">
      <xdr:nvSpPr>
        <xdr:cNvPr id="248" name="Text Box 3"/>
        <xdr:cNvSpPr txBox="1">
          <a:spLocks noChangeArrowheads="1"/>
        </xdr:cNvSpPr>
      </xdr:nvSpPr>
      <xdr:spPr bwMode="auto">
        <a:xfrm>
          <a:off x="7212218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4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9</xdr:row>
      <xdr:rowOff>76760</xdr:rowOff>
    </xdr:from>
    <xdr:to>
      <xdr:col>4</xdr:col>
      <xdr:colOff>43143</xdr:colOff>
      <xdr:row>10</xdr:row>
      <xdr:rowOff>560</xdr:rowOff>
    </xdr:to>
    <xdr:sp macro="" textlink="">
      <xdr:nvSpPr>
        <xdr:cNvPr id="252" name="Text Box 3"/>
        <xdr:cNvSpPr txBox="1">
          <a:spLocks noChangeArrowheads="1"/>
        </xdr:cNvSpPr>
      </xdr:nvSpPr>
      <xdr:spPr bwMode="auto">
        <a:xfrm>
          <a:off x="6763983" y="1814120"/>
          <a:ext cx="96774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5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5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5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5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5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6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6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6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6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268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269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7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71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72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7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7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277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278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8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8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8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8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286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287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8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9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9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9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9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29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0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0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0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0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0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0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1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1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1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1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9</xdr:row>
      <xdr:rowOff>69448</xdr:rowOff>
    </xdr:from>
    <xdr:to>
      <xdr:col>6</xdr:col>
      <xdr:colOff>117456</xdr:colOff>
      <xdr:row>9</xdr:row>
      <xdr:rowOff>196811</xdr:rowOff>
    </xdr:to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8539961" y="1806808"/>
          <a:ext cx="95771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322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2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2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2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2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331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332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3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3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3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3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9</xdr:row>
      <xdr:rowOff>19050</xdr:rowOff>
    </xdr:from>
    <xdr:to>
      <xdr:col>6</xdr:col>
      <xdr:colOff>981075</xdr:colOff>
      <xdr:row>9</xdr:row>
      <xdr:rowOff>133350</xdr:rowOff>
    </xdr:to>
    <xdr:sp macro="" textlink="">
      <xdr:nvSpPr>
        <xdr:cNvPr id="341" name="Text Box 4"/>
        <xdr:cNvSpPr txBox="1">
          <a:spLocks noChangeArrowheads="1"/>
        </xdr:cNvSpPr>
      </xdr:nvSpPr>
      <xdr:spPr bwMode="auto">
        <a:xfrm>
          <a:off x="1015174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4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4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4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5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5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5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5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5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5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6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9</xdr:row>
      <xdr:rowOff>57150</xdr:rowOff>
    </xdr:from>
    <xdr:to>
      <xdr:col>6</xdr:col>
      <xdr:colOff>38100</xdr:colOff>
      <xdr:row>9</xdr:row>
      <xdr:rowOff>171450</xdr:rowOff>
    </xdr:to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8450580" y="1794510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64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65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67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68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70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71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7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7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75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76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78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79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83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84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86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87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47625</xdr:rowOff>
    </xdr:from>
    <xdr:to>
      <xdr:col>4</xdr:col>
      <xdr:colOff>9525</xdr:colOff>
      <xdr:row>9</xdr:row>
      <xdr:rowOff>171450</xdr:rowOff>
    </xdr:to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6730365" y="1784985"/>
          <a:ext cx="96774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89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90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9</xdr:row>
      <xdr:rowOff>9525</xdr:rowOff>
    </xdr:from>
    <xdr:to>
      <xdr:col>4</xdr:col>
      <xdr:colOff>9525</xdr:colOff>
      <xdr:row>9</xdr:row>
      <xdr:rowOff>123825</xdr:rowOff>
    </xdr:to>
    <xdr:sp macro="" textlink="">
      <xdr:nvSpPr>
        <xdr:cNvPr id="392" name="Text Box 3"/>
        <xdr:cNvSpPr txBox="1">
          <a:spLocks noChangeArrowheads="1"/>
        </xdr:cNvSpPr>
      </xdr:nvSpPr>
      <xdr:spPr bwMode="auto">
        <a:xfrm>
          <a:off x="6730365" y="1746885"/>
          <a:ext cx="96774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9</xdr:row>
      <xdr:rowOff>19050</xdr:rowOff>
    </xdr:from>
    <xdr:to>
      <xdr:col>4</xdr:col>
      <xdr:colOff>981075</xdr:colOff>
      <xdr:row>9</xdr:row>
      <xdr:rowOff>133350</xdr:rowOff>
    </xdr:to>
    <xdr:sp macro="" textlink="">
      <xdr:nvSpPr>
        <xdr:cNvPr id="393" name="Text Box 4"/>
        <xdr:cNvSpPr txBox="1">
          <a:spLocks noChangeArrowheads="1"/>
        </xdr:cNvSpPr>
      </xdr:nvSpPr>
      <xdr:spPr bwMode="auto">
        <a:xfrm>
          <a:off x="8460105" y="175641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9</xdr:row>
      <xdr:rowOff>2354</xdr:rowOff>
    </xdr:from>
    <xdr:to>
      <xdr:col>4</xdr:col>
      <xdr:colOff>177613</xdr:colOff>
      <xdr:row>9</xdr:row>
      <xdr:rowOff>104215</xdr:rowOff>
    </xdr:to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6898453" y="1739714"/>
          <a:ext cx="96774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9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8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0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0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8</xdr:row>
      <xdr:rowOff>204508</xdr:rowOff>
    </xdr:from>
    <xdr:to>
      <xdr:col>4</xdr:col>
      <xdr:colOff>177613</xdr:colOff>
      <xdr:row>9</xdr:row>
      <xdr:rowOff>104215</xdr:rowOff>
    </xdr:to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689845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8</xdr:row>
      <xdr:rowOff>147888</xdr:rowOff>
    </xdr:from>
    <xdr:to>
      <xdr:col>6</xdr:col>
      <xdr:colOff>139868</xdr:colOff>
      <xdr:row>9</xdr:row>
      <xdr:rowOff>51134</xdr:rowOff>
    </xdr:to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8562373" y="1656648"/>
          <a:ext cx="95771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8</xdr:row>
      <xdr:rowOff>204508</xdr:rowOff>
    </xdr:from>
    <xdr:to>
      <xdr:col>4</xdr:col>
      <xdr:colOff>177613</xdr:colOff>
      <xdr:row>9</xdr:row>
      <xdr:rowOff>104215</xdr:rowOff>
    </xdr:to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6898453" y="1713268"/>
          <a:ext cx="96774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2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2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2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2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2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2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2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3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3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3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3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3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3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43</xdr:row>
      <xdr:rowOff>69448</xdr:rowOff>
    </xdr:from>
    <xdr:to>
      <xdr:col>6</xdr:col>
      <xdr:colOff>117456</xdr:colOff>
      <xdr:row>43</xdr:row>
      <xdr:rowOff>196811</xdr:rowOff>
    </xdr:to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8426557" y="1629307"/>
          <a:ext cx="691464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4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4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444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445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50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51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453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454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5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5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458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5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6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462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463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6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6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6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6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7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7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474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7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7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43</xdr:row>
      <xdr:rowOff>9525</xdr:rowOff>
    </xdr:from>
    <xdr:to>
      <xdr:col>4</xdr:col>
      <xdr:colOff>491378</xdr:colOff>
      <xdr:row>43</xdr:row>
      <xdr:rowOff>123825</xdr:rowOff>
    </xdr:to>
    <xdr:sp macro="" textlink="">
      <xdr:nvSpPr>
        <xdr:cNvPr id="478" name="Text Box 3"/>
        <xdr:cNvSpPr txBox="1">
          <a:spLocks noChangeArrowheads="1"/>
        </xdr:cNvSpPr>
      </xdr:nvSpPr>
      <xdr:spPr bwMode="auto">
        <a:xfrm>
          <a:off x="7409890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7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8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8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8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8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8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8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8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9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9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43</xdr:row>
      <xdr:rowOff>69448</xdr:rowOff>
    </xdr:from>
    <xdr:to>
      <xdr:col>6</xdr:col>
      <xdr:colOff>117456</xdr:colOff>
      <xdr:row>43</xdr:row>
      <xdr:rowOff>196811</xdr:rowOff>
    </xdr:to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8426557" y="1629307"/>
          <a:ext cx="691464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49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49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498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499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0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0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0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0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507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508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10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11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13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14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15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516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517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1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2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2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2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2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2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528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2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3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3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3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3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3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3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3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4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4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4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45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4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4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43</xdr:row>
      <xdr:rowOff>69448</xdr:rowOff>
    </xdr:from>
    <xdr:to>
      <xdr:col>6</xdr:col>
      <xdr:colOff>117456</xdr:colOff>
      <xdr:row>43</xdr:row>
      <xdr:rowOff>196811</xdr:rowOff>
    </xdr:to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8426557" y="1629307"/>
          <a:ext cx="691464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4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5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552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553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5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5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5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5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6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561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562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6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6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6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566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67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68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570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571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73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74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7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7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78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80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81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83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8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8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8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8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9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43</xdr:row>
      <xdr:rowOff>57150</xdr:rowOff>
    </xdr:from>
    <xdr:to>
      <xdr:col>6</xdr:col>
      <xdr:colOff>38100</xdr:colOff>
      <xdr:row>43</xdr:row>
      <xdr:rowOff>171450</xdr:rowOff>
    </xdr:to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8337176" y="1617009"/>
          <a:ext cx="701489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9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9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597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598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599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00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01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03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04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0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0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0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0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13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14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1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1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18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1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2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2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2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42</xdr:row>
      <xdr:rowOff>204508</xdr:rowOff>
    </xdr:from>
    <xdr:to>
      <xdr:col>4</xdr:col>
      <xdr:colOff>177613</xdr:colOff>
      <xdr:row>43</xdr:row>
      <xdr:rowOff>104215</xdr:rowOff>
    </xdr:to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7096125" y="1549214"/>
          <a:ext cx="656664" cy="11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42</xdr:row>
      <xdr:rowOff>204508</xdr:rowOff>
    </xdr:from>
    <xdr:to>
      <xdr:col>4</xdr:col>
      <xdr:colOff>177613</xdr:colOff>
      <xdr:row>43</xdr:row>
      <xdr:rowOff>104215</xdr:rowOff>
    </xdr:to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7096125" y="1549214"/>
          <a:ext cx="656664" cy="11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43</xdr:row>
      <xdr:rowOff>9525</xdr:rowOff>
    </xdr:from>
    <xdr:to>
      <xdr:col>4</xdr:col>
      <xdr:colOff>491378</xdr:colOff>
      <xdr:row>43</xdr:row>
      <xdr:rowOff>123825</xdr:rowOff>
    </xdr:to>
    <xdr:sp macro="" textlink="">
      <xdr:nvSpPr>
        <xdr:cNvPr id="627" name="Text Box 3"/>
        <xdr:cNvSpPr txBox="1">
          <a:spLocks noChangeArrowheads="1"/>
        </xdr:cNvSpPr>
      </xdr:nvSpPr>
      <xdr:spPr bwMode="auto">
        <a:xfrm>
          <a:off x="7409890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28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29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3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43</xdr:row>
      <xdr:rowOff>76760</xdr:rowOff>
    </xdr:from>
    <xdr:to>
      <xdr:col>4</xdr:col>
      <xdr:colOff>43143</xdr:colOff>
      <xdr:row>44</xdr:row>
      <xdr:rowOff>560</xdr:rowOff>
    </xdr:to>
    <xdr:sp macro="" textlink="">
      <xdr:nvSpPr>
        <xdr:cNvPr id="631" name="Text Box 3"/>
        <xdr:cNvSpPr txBox="1">
          <a:spLocks noChangeArrowheads="1"/>
        </xdr:cNvSpPr>
      </xdr:nvSpPr>
      <xdr:spPr bwMode="auto">
        <a:xfrm>
          <a:off x="6961655" y="1636619"/>
          <a:ext cx="656664" cy="138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3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633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3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3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36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37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38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4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4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43</xdr:row>
      <xdr:rowOff>69448</xdr:rowOff>
    </xdr:from>
    <xdr:to>
      <xdr:col>6</xdr:col>
      <xdr:colOff>117456</xdr:colOff>
      <xdr:row>43</xdr:row>
      <xdr:rowOff>196811</xdr:rowOff>
    </xdr:to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8426557" y="1629307"/>
          <a:ext cx="691464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4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4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647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648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50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51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53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54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55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656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657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5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6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6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6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665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666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67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6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6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670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7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7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7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7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7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7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8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8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8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8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687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8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8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9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9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9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43</xdr:row>
      <xdr:rowOff>69448</xdr:rowOff>
    </xdr:from>
    <xdr:to>
      <xdr:col>6</xdr:col>
      <xdr:colOff>117456</xdr:colOff>
      <xdr:row>43</xdr:row>
      <xdr:rowOff>196811</xdr:rowOff>
    </xdr:to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8426557" y="1629307"/>
          <a:ext cx="691464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69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69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701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702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0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0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07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08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710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711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13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14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1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1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718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719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43</xdr:row>
      <xdr:rowOff>19050</xdr:rowOff>
    </xdr:from>
    <xdr:to>
      <xdr:col>6</xdr:col>
      <xdr:colOff>981075</xdr:colOff>
      <xdr:row>43</xdr:row>
      <xdr:rowOff>133350</xdr:rowOff>
    </xdr:to>
    <xdr:sp macro="" textlink="">
      <xdr:nvSpPr>
        <xdr:cNvPr id="720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72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2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2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2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2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2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3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3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3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3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37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3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3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740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43</xdr:row>
      <xdr:rowOff>57150</xdr:rowOff>
    </xdr:from>
    <xdr:to>
      <xdr:col>6</xdr:col>
      <xdr:colOff>38100</xdr:colOff>
      <xdr:row>43</xdr:row>
      <xdr:rowOff>171450</xdr:rowOff>
    </xdr:to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8337176" y="1617009"/>
          <a:ext cx="701489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43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44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46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47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49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50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5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5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54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55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56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57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58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59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60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62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63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65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66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47625</xdr:rowOff>
    </xdr:from>
    <xdr:to>
      <xdr:col>4</xdr:col>
      <xdr:colOff>9525</xdr:colOff>
      <xdr:row>43</xdr:row>
      <xdr:rowOff>171450</xdr:rowOff>
    </xdr:to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6928037" y="1607484"/>
          <a:ext cx="656664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68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69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43</xdr:row>
      <xdr:rowOff>9525</xdr:rowOff>
    </xdr:from>
    <xdr:to>
      <xdr:col>4</xdr:col>
      <xdr:colOff>9525</xdr:colOff>
      <xdr:row>43</xdr:row>
      <xdr:rowOff>123825</xdr:rowOff>
    </xdr:to>
    <xdr:sp macro="" textlink="">
      <xdr:nvSpPr>
        <xdr:cNvPr id="771" name="Text Box 3"/>
        <xdr:cNvSpPr txBox="1">
          <a:spLocks noChangeArrowheads="1"/>
        </xdr:cNvSpPr>
      </xdr:nvSpPr>
      <xdr:spPr bwMode="auto">
        <a:xfrm>
          <a:off x="6928037" y="1569384"/>
          <a:ext cx="656664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43</xdr:row>
      <xdr:rowOff>19050</xdr:rowOff>
    </xdr:from>
    <xdr:to>
      <xdr:col>4</xdr:col>
      <xdr:colOff>981075</xdr:colOff>
      <xdr:row>43</xdr:row>
      <xdr:rowOff>133350</xdr:rowOff>
    </xdr:to>
    <xdr:sp macro="" textlink="">
      <xdr:nvSpPr>
        <xdr:cNvPr id="772" name="Text Box 4"/>
        <xdr:cNvSpPr txBox="1">
          <a:spLocks noChangeArrowheads="1"/>
        </xdr:cNvSpPr>
      </xdr:nvSpPr>
      <xdr:spPr bwMode="auto">
        <a:xfrm>
          <a:off x="8346701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43</xdr:row>
      <xdr:rowOff>2354</xdr:rowOff>
    </xdr:from>
    <xdr:to>
      <xdr:col>4</xdr:col>
      <xdr:colOff>177613</xdr:colOff>
      <xdr:row>43</xdr:row>
      <xdr:rowOff>104215</xdr:rowOff>
    </xdr:to>
    <xdr:sp macro="" textlink="">
      <xdr:nvSpPr>
        <xdr:cNvPr id="773" name="Text Box 1"/>
        <xdr:cNvSpPr txBox="1">
          <a:spLocks noChangeArrowheads="1"/>
        </xdr:cNvSpPr>
      </xdr:nvSpPr>
      <xdr:spPr bwMode="auto">
        <a:xfrm>
          <a:off x="7096125" y="1562213"/>
          <a:ext cx="656664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76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77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78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89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90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91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93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94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42</xdr:row>
      <xdr:rowOff>204508</xdr:rowOff>
    </xdr:from>
    <xdr:to>
      <xdr:col>4</xdr:col>
      <xdr:colOff>177613</xdr:colOff>
      <xdr:row>43</xdr:row>
      <xdr:rowOff>104215</xdr:rowOff>
    </xdr:to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7096125" y="1549214"/>
          <a:ext cx="656664" cy="11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42</xdr:row>
      <xdr:rowOff>147888</xdr:rowOff>
    </xdr:from>
    <xdr:to>
      <xdr:col>6</xdr:col>
      <xdr:colOff>139868</xdr:colOff>
      <xdr:row>43</xdr:row>
      <xdr:rowOff>51134</xdr:rowOff>
    </xdr:to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8448969" y="1492594"/>
          <a:ext cx="691464" cy="118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42</xdr:row>
      <xdr:rowOff>204508</xdr:rowOff>
    </xdr:from>
    <xdr:to>
      <xdr:col>4</xdr:col>
      <xdr:colOff>177613</xdr:colOff>
      <xdr:row>43</xdr:row>
      <xdr:rowOff>104215</xdr:rowOff>
    </xdr:to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7096125" y="1549214"/>
          <a:ext cx="656664" cy="114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00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01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02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03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04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05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06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07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08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09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10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11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12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13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14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15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16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17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18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19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20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21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22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23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24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25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26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27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28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9</xdr:row>
      <xdr:rowOff>19050</xdr:rowOff>
    </xdr:from>
    <xdr:to>
      <xdr:col>8</xdr:col>
      <xdr:colOff>981075</xdr:colOff>
      <xdr:row>9</xdr:row>
      <xdr:rowOff>133350</xdr:rowOff>
    </xdr:to>
    <xdr:sp macro="" textlink="">
      <xdr:nvSpPr>
        <xdr:cNvPr id="829" name="Text Box 4"/>
        <xdr:cNvSpPr txBox="1">
          <a:spLocks noChangeArrowheads="1"/>
        </xdr:cNvSpPr>
      </xdr:nvSpPr>
      <xdr:spPr bwMode="auto">
        <a:xfrm>
          <a:off x="9772090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30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31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32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33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34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35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36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37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38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39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40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41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42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43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44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45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46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47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48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49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50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51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52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53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54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55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56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57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58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43</xdr:row>
      <xdr:rowOff>19050</xdr:rowOff>
    </xdr:from>
    <xdr:to>
      <xdr:col>8</xdr:col>
      <xdr:colOff>981075</xdr:colOff>
      <xdr:row>43</xdr:row>
      <xdr:rowOff>133350</xdr:rowOff>
    </xdr:to>
    <xdr:sp macro="" textlink="">
      <xdr:nvSpPr>
        <xdr:cNvPr id="859" name="Text Box 4"/>
        <xdr:cNvSpPr txBox="1">
          <a:spLocks noChangeArrowheads="1"/>
        </xdr:cNvSpPr>
      </xdr:nvSpPr>
      <xdr:spPr bwMode="auto">
        <a:xfrm>
          <a:off x="9772090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60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61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62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63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64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65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66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67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68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69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70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71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72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73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74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75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76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77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78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79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80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81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82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83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84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85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86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87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88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9</xdr:row>
      <xdr:rowOff>19050</xdr:rowOff>
    </xdr:from>
    <xdr:to>
      <xdr:col>10</xdr:col>
      <xdr:colOff>981075</xdr:colOff>
      <xdr:row>9</xdr:row>
      <xdr:rowOff>133350</xdr:rowOff>
    </xdr:to>
    <xdr:sp macro="" textlink="">
      <xdr:nvSpPr>
        <xdr:cNvPr id="889" name="Text Box 4"/>
        <xdr:cNvSpPr txBox="1">
          <a:spLocks noChangeArrowheads="1"/>
        </xdr:cNvSpPr>
      </xdr:nvSpPr>
      <xdr:spPr bwMode="auto">
        <a:xfrm>
          <a:off x="11161619" y="1578909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890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891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892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893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894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895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896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897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898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899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00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01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02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03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04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05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06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07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08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09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10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11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12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13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14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15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16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17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18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43</xdr:row>
      <xdr:rowOff>19050</xdr:rowOff>
    </xdr:from>
    <xdr:to>
      <xdr:col>10</xdr:col>
      <xdr:colOff>981075</xdr:colOff>
      <xdr:row>43</xdr:row>
      <xdr:rowOff>133350</xdr:rowOff>
    </xdr:to>
    <xdr:sp macro="" textlink="">
      <xdr:nvSpPr>
        <xdr:cNvPr id="919" name="Text Box 4"/>
        <xdr:cNvSpPr txBox="1">
          <a:spLocks noChangeArrowheads="1"/>
        </xdr:cNvSpPr>
      </xdr:nvSpPr>
      <xdr:spPr bwMode="auto">
        <a:xfrm>
          <a:off x="11161619" y="6814297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10</xdr:row>
      <xdr:rowOff>69448</xdr:rowOff>
    </xdr:from>
    <xdr:to>
      <xdr:col>6</xdr:col>
      <xdr:colOff>117456</xdr:colOff>
      <xdr:row>10</xdr:row>
      <xdr:rowOff>196811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8318981" y="1822048"/>
          <a:ext cx="90437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2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5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10</xdr:row>
      <xdr:rowOff>9525</xdr:rowOff>
    </xdr:from>
    <xdr:to>
      <xdr:col>4</xdr:col>
      <xdr:colOff>491378</xdr:colOff>
      <xdr:row>10</xdr:row>
      <xdr:rowOff>123825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7044578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56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59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65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69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70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10</xdr:row>
      <xdr:rowOff>69448</xdr:rowOff>
    </xdr:from>
    <xdr:to>
      <xdr:col>6</xdr:col>
      <xdr:colOff>117456</xdr:colOff>
      <xdr:row>10</xdr:row>
      <xdr:rowOff>196811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8318981" y="1822048"/>
          <a:ext cx="90437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79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81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85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87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90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91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94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96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99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06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09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13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16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17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19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10</xdr:row>
      <xdr:rowOff>69448</xdr:rowOff>
    </xdr:from>
    <xdr:to>
      <xdr:col>6</xdr:col>
      <xdr:colOff>117456</xdr:colOff>
      <xdr:row>10</xdr:row>
      <xdr:rowOff>196811</xdr:rowOff>
    </xdr:to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8318981" y="1822048"/>
          <a:ext cx="904375" cy="12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26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27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130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32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33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35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36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138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139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44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45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147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98774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50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51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54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57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58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60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66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67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10</xdr:row>
      <xdr:rowOff>57150</xdr:rowOff>
    </xdr:from>
    <xdr:to>
      <xdr:col>6</xdr:col>
      <xdr:colOff>38100</xdr:colOff>
      <xdr:row>10</xdr:row>
      <xdr:rowOff>171450</xdr:rowOff>
    </xdr:to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8229600" y="1809750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74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75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77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78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81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82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83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85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86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94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6562725" y="1800225"/>
          <a:ext cx="914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96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197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199" name="Text Box 3"/>
        <xdr:cNvSpPr txBox="1">
          <a:spLocks noChangeArrowheads="1"/>
        </xdr:cNvSpPr>
      </xdr:nvSpPr>
      <xdr:spPr bwMode="auto">
        <a:xfrm>
          <a:off x="6562725" y="1762125"/>
          <a:ext cx="914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00" name="Text Box 4"/>
        <xdr:cNvSpPr txBox="1">
          <a:spLocks noChangeArrowheads="1"/>
        </xdr:cNvSpPr>
      </xdr:nvSpPr>
      <xdr:spPr bwMode="auto">
        <a:xfrm>
          <a:off x="8239125" y="177165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9</xdr:row>
      <xdr:rowOff>204508</xdr:rowOff>
    </xdr:from>
    <xdr:to>
      <xdr:col>4</xdr:col>
      <xdr:colOff>177613</xdr:colOff>
      <xdr:row>10</xdr:row>
      <xdr:rowOff>104215</xdr:rowOff>
    </xdr:to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6730813" y="1728508"/>
          <a:ext cx="91440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8341393" y="1671888"/>
          <a:ext cx="904375" cy="1318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9</xdr:row>
      <xdr:rowOff>204508</xdr:rowOff>
    </xdr:from>
    <xdr:to>
      <xdr:col>4</xdr:col>
      <xdr:colOff>177613</xdr:colOff>
      <xdr:row>10</xdr:row>
      <xdr:rowOff>104215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6730813" y="1728508"/>
          <a:ext cx="914400" cy="1283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1215278</xdr:colOff>
      <xdr:row>10</xdr:row>
      <xdr:rowOff>9525</xdr:rowOff>
    </xdr:from>
    <xdr:to>
      <xdr:col>4</xdr:col>
      <xdr:colOff>491378</xdr:colOff>
      <xdr:row>10</xdr:row>
      <xdr:rowOff>123825</xdr:rowOff>
    </xdr:to>
    <xdr:sp macro="" textlink="">
      <xdr:nvSpPr>
        <xdr:cNvPr id="205" name="Text Box 3"/>
        <xdr:cNvSpPr txBox="1">
          <a:spLocks noChangeArrowheads="1"/>
        </xdr:cNvSpPr>
      </xdr:nvSpPr>
      <xdr:spPr bwMode="auto">
        <a:xfrm>
          <a:off x="6732158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0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10</xdr:row>
      <xdr:rowOff>76760</xdr:rowOff>
    </xdr:from>
    <xdr:to>
      <xdr:col>4</xdr:col>
      <xdr:colOff>43143</xdr:colOff>
      <xdr:row>11</xdr:row>
      <xdr:rowOff>560</xdr:rowOff>
    </xdr:to>
    <xdr:sp macro="" textlink="">
      <xdr:nvSpPr>
        <xdr:cNvPr id="209" name="Text Box 3"/>
        <xdr:cNvSpPr txBox="1">
          <a:spLocks noChangeArrowheads="1"/>
        </xdr:cNvSpPr>
      </xdr:nvSpPr>
      <xdr:spPr bwMode="auto">
        <a:xfrm>
          <a:off x="6283923" y="1189280"/>
          <a:ext cx="807720" cy="106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1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1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1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1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1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2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10</xdr:row>
      <xdr:rowOff>69448</xdr:rowOff>
    </xdr:from>
    <xdr:to>
      <xdr:col>6</xdr:col>
      <xdr:colOff>117456</xdr:colOff>
      <xdr:row>10</xdr:row>
      <xdr:rowOff>196811</xdr:rowOff>
    </xdr:to>
    <xdr:sp macro="" textlink="">
      <xdr:nvSpPr>
        <xdr:cNvPr id="221" name="Text Box 1"/>
        <xdr:cNvSpPr txBox="1">
          <a:spLocks noChangeArrowheads="1"/>
        </xdr:cNvSpPr>
      </xdr:nvSpPr>
      <xdr:spPr bwMode="auto">
        <a:xfrm>
          <a:off x="7899881" y="1181968"/>
          <a:ext cx="797695" cy="11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2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2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25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26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2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2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3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3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34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35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3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3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4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43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44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46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47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4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5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5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56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57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5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6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6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66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67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6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6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7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7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10</xdr:row>
      <xdr:rowOff>69448</xdr:rowOff>
    </xdr:from>
    <xdr:to>
      <xdr:col>6</xdr:col>
      <xdr:colOff>117456</xdr:colOff>
      <xdr:row>10</xdr:row>
      <xdr:rowOff>196811</xdr:rowOff>
    </xdr:to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7899881" y="1181968"/>
          <a:ext cx="797695" cy="11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76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77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79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8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8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8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8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88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89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9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9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29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29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97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10</xdr:row>
      <xdr:rowOff>19050</xdr:rowOff>
    </xdr:from>
    <xdr:to>
      <xdr:col>6</xdr:col>
      <xdr:colOff>981075</xdr:colOff>
      <xdr:row>10</xdr:row>
      <xdr:rowOff>133350</xdr:rowOff>
    </xdr:to>
    <xdr:sp macro="" textlink="">
      <xdr:nvSpPr>
        <xdr:cNvPr id="298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0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0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0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0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05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0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0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0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1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1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1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16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17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1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10</xdr:row>
      <xdr:rowOff>57150</xdr:rowOff>
    </xdr:from>
    <xdr:to>
      <xdr:col>6</xdr:col>
      <xdr:colOff>38100</xdr:colOff>
      <xdr:row>10</xdr:row>
      <xdr:rowOff>171450</xdr:rowOff>
    </xdr:to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7810500" y="1169670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2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2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2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2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2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2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2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2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3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3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3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3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3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3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4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4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4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47625</xdr:rowOff>
    </xdr:from>
    <xdr:to>
      <xdr:col>4</xdr:col>
      <xdr:colOff>9525</xdr:colOff>
      <xdr:row>10</xdr:row>
      <xdr:rowOff>171450</xdr:rowOff>
    </xdr:to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46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47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10</xdr:row>
      <xdr:rowOff>9525</xdr:rowOff>
    </xdr:from>
    <xdr:to>
      <xdr:col>4</xdr:col>
      <xdr:colOff>9525</xdr:colOff>
      <xdr:row>10</xdr:row>
      <xdr:rowOff>123825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10</xdr:row>
      <xdr:rowOff>19050</xdr:rowOff>
    </xdr:from>
    <xdr:to>
      <xdr:col>4</xdr:col>
      <xdr:colOff>981075</xdr:colOff>
      <xdr:row>10</xdr:row>
      <xdr:rowOff>133350</xdr:rowOff>
    </xdr:to>
    <xdr:sp macro="" textlink="">
      <xdr:nvSpPr>
        <xdr:cNvPr id="35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10</xdr:row>
      <xdr:rowOff>2354</xdr:rowOff>
    </xdr:from>
    <xdr:to>
      <xdr:col>4</xdr:col>
      <xdr:colOff>177613</xdr:colOff>
      <xdr:row>10</xdr:row>
      <xdr:rowOff>104215</xdr:rowOff>
    </xdr:to>
    <xdr:sp macro="" textlink="">
      <xdr:nvSpPr>
        <xdr:cNvPr id="351" name="Text Box 1"/>
        <xdr:cNvSpPr txBox="1">
          <a:spLocks noChangeArrowheads="1"/>
        </xdr:cNvSpPr>
      </xdr:nvSpPr>
      <xdr:spPr bwMode="auto">
        <a:xfrm>
          <a:off x="6418393" y="1114874"/>
          <a:ext cx="80772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7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7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9</xdr:row>
      <xdr:rowOff>204508</xdr:rowOff>
    </xdr:from>
    <xdr:to>
      <xdr:col>4</xdr:col>
      <xdr:colOff>177613</xdr:colOff>
      <xdr:row>10</xdr:row>
      <xdr:rowOff>104215</xdr:rowOff>
    </xdr:to>
    <xdr:sp macro="" textlink="">
      <xdr:nvSpPr>
        <xdr:cNvPr id="375" name="Text Box 1"/>
        <xdr:cNvSpPr txBox="1">
          <a:spLocks noChangeArrowheads="1"/>
        </xdr:cNvSpPr>
      </xdr:nvSpPr>
      <xdr:spPr bwMode="auto">
        <a:xfrm>
          <a:off x="6418393" y="1111288"/>
          <a:ext cx="80772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9</xdr:row>
      <xdr:rowOff>147888</xdr:rowOff>
    </xdr:from>
    <xdr:to>
      <xdr:col>6</xdr:col>
      <xdr:colOff>139868</xdr:colOff>
      <xdr:row>10</xdr:row>
      <xdr:rowOff>51134</xdr:rowOff>
    </xdr:to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9</xdr:row>
      <xdr:rowOff>204508</xdr:rowOff>
    </xdr:from>
    <xdr:to>
      <xdr:col>4</xdr:col>
      <xdr:colOff>177613</xdr:colOff>
      <xdr:row>10</xdr:row>
      <xdr:rowOff>104215</xdr:rowOff>
    </xdr:to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6418393" y="1111288"/>
          <a:ext cx="80772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78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79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80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81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82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83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84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85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86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87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88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89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90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91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92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93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94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95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96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97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98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399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401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402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403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404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405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406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771525</xdr:colOff>
      <xdr:row>10</xdr:row>
      <xdr:rowOff>19050</xdr:rowOff>
    </xdr:from>
    <xdr:to>
      <xdr:col>8</xdr:col>
      <xdr:colOff>981075</xdr:colOff>
      <xdr:row>10</xdr:row>
      <xdr:rowOff>133350</xdr:rowOff>
    </xdr:to>
    <xdr:sp macro="" textlink="">
      <xdr:nvSpPr>
        <xdr:cNvPr id="407" name="Text Box 4"/>
        <xdr:cNvSpPr txBox="1">
          <a:spLocks noChangeArrowheads="1"/>
        </xdr:cNvSpPr>
      </xdr:nvSpPr>
      <xdr:spPr bwMode="auto">
        <a:xfrm>
          <a:off x="10157572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08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09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10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11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12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13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14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15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16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17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18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19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20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21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22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23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24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25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26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27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28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29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30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31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32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33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34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35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36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771525</xdr:colOff>
      <xdr:row>10</xdr:row>
      <xdr:rowOff>19050</xdr:rowOff>
    </xdr:from>
    <xdr:to>
      <xdr:col>10</xdr:col>
      <xdr:colOff>981075</xdr:colOff>
      <xdr:row>10</xdr:row>
      <xdr:rowOff>133350</xdr:rowOff>
    </xdr:to>
    <xdr:sp macro="" textlink="">
      <xdr:nvSpPr>
        <xdr:cNvPr id="437" name="Text Box 4"/>
        <xdr:cNvSpPr txBox="1">
          <a:spLocks noChangeArrowheads="1"/>
        </xdr:cNvSpPr>
      </xdr:nvSpPr>
      <xdr:spPr bwMode="auto">
        <a:xfrm>
          <a:off x="11851901" y="1776132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64</xdr:row>
      <xdr:rowOff>114301</xdr:rowOff>
    </xdr:from>
    <xdr:ext cx="9304244" cy="1945224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4790" y="11178541"/>
          <a:ext cx="9304244" cy="1945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(1) Includes Finnish option contracts traded on EUREX Group.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(2) Includes transactions executed on NASDAQ's, Nasdaq BX's and Nasdaq PSX's systems plus trades reported through the FINRA/NASDAQ Trade Reporting Facility. 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(3) Primarily transactions executed on Nord Pool and reported for clearing to Nasdaq Commodities measured by Terawatt hours (TWh).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(4) New listings include IPOs, including those completed on a best efforts basis, issuers that switched from other listing venues, closed-end funds and separately listed exchange traded funds (ETFs).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(5) New listings include IPOs and represent companies listed on the Nasdaq Nordic and Nasdaq Baltic exchanges and companies on the alternative markets of Nasdaq First North.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(6) Number of listed companies for NASDAQ at period end, including separately listed ETFs.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(7) Represents companies listed on the Nasdaq Nordic and Nasdaq Baltic exchanges and companies on the alternative markets of Nasdaq First North at period end.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(8) Total contract value of orders signed during the period.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Verdana" pitchFamily="34" charset="0"/>
            </a:rPr>
            <a:t>(9) Represents total contract value of orders signed that are yet to be recognized as revenue. 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Verdana"/>
          </a:endParaRPr>
        </a:p>
      </xdr:txBody>
    </xdr:sp>
    <xdr:clientData/>
  </xdr:oneCellAnchor>
  <xdr:twoCellAnchor>
    <xdr:from>
      <xdr:col>2</xdr:col>
      <xdr:colOff>1215278</xdr:colOff>
      <xdr:row>6</xdr:row>
      <xdr:rowOff>9525</xdr:rowOff>
    </xdr:from>
    <xdr:to>
      <xdr:col>4</xdr:col>
      <xdr:colOff>491378</xdr:colOff>
      <xdr:row>6</xdr:row>
      <xdr:rowOff>123825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732158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767043</xdr:colOff>
      <xdr:row>6</xdr:row>
      <xdr:rowOff>76760</xdr:rowOff>
    </xdr:from>
    <xdr:to>
      <xdr:col>4</xdr:col>
      <xdr:colOff>43143</xdr:colOff>
      <xdr:row>7</xdr:row>
      <xdr:rowOff>560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6283923" y="1189280"/>
          <a:ext cx="807720" cy="106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6</xdr:row>
      <xdr:rowOff>69448</xdr:rowOff>
    </xdr:from>
    <xdr:to>
      <xdr:col>6</xdr:col>
      <xdr:colOff>117456</xdr:colOff>
      <xdr:row>6</xdr:row>
      <xdr:rowOff>196811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7899881" y="1181968"/>
          <a:ext cx="797695" cy="11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3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42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4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4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5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5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5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5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5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6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6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6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6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6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7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851381</xdr:colOff>
      <xdr:row>6</xdr:row>
      <xdr:rowOff>69448</xdr:rowOff>
    </xdr:from>
    <xdr:to>
      <xdr:col>6</xdr:col>
      <xdr:colOff>117456</xdr:colOff>
      <xdr:row>6</xdr:row>
      <xdr:rowOff>196811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7899881" y="1181968"/>
          <a:ext cx="797695" cy="112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78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8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6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87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8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9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5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771525</xdr:colOff>
      <xdr:row>6</xdr:row>
      <xdr:rowOff>19050</xdr:rowOff>
    </xdr:from>
    <xdr:to>
      <xdr:col>6</xdr:col>
      <xdr:colOff>981075</xdr:colOff>
      <xdr:row>6</xdr:row>
      <xdr:rowOff>133350</xdr:rowOff>
    </xdr:to>
    <xdr:sp macro="" textlink="">
      <xdr:nvSpPr>
        <xdr:cNvPr id="96" name="Text Box 4"/>
        <xdr:cNvSpPr txBox="1">
          <a:spLocks noChangeArrowheads="1"/>
        </xdr:cNvSpPr>
      </xdr:nvSpPr>
      <xdr:spPr bwMode="auto">
        <a:xfrm>
          <a:off x="935164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9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0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0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0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0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0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1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1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762000</xdr:colOff>
      <xdr:row>6</xdr:row>
      <xdr:rowOff>57150</xdr:rowOff>
    </xdr:from>
    <xdr:to>
      <xdr:col>6</xdr:col>
      <xdr:colOff>38100</xdr:colOff>
      <xdr:row>6</xdr:row>
      <xdr:rowOff>171450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7810500" y="1169670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19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22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23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25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26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2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30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31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33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34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38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39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47625</xdr:rowOff>
    </xdr:from>
    <xdr:to>
      <xdr:col>4</xdr:col>
      <xdr:colOff>9525</xdr:colOff>
      <xdr:row>6</xdr:row>
      <xdr:rowOff>171450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6250305" y="1160145"/>
          <a:ext cx="80772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44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45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733425</xdr:colOff>
      <xdr:row>6</xdr:row>
      <xdr:rowOff>9525</xdr:rowOff>
    </xdr:from>
    <xdr:to>
      <xdr:col>4</xdr:col>
      <xdr:colOff>9525</xdr:colOff>
      <xdr:row>6</xdr:row>
      <xdr:rowOff>123825</xdr:rowOff>
    </xdr:to>
    <xdr:sp macro="" textlink="">
      <xdr:nvSpPr>
        <xdr:cNvPr id="147" name="Text Box 3"/>
        <xdr:cNvSpPr txBox="1">
          <a:spLocks noChangeArrowheads="1"/>
        </xdr:cNvSpPr>
      </xdr:nvSpPr>
      <xdr:spPr bwMode="auto">
        <a:xfrm>
          <a:off x="6250305" y="1122045"/>
          <a:ext cx="80772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771525</xdr:colOff>
      <xdr:row>6</xdr:row>
      <xdr:rowOff>19050</xdr:rowOff>
    </xdr:from>
    <xdr:to>
      <xdr:col>4</xdr:col>
      <xdr:colOff>981075</xdr:colOff>
      <xdr:row>6</xdr:row>
      <xdr:rowOff>133350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7820025" y="1131570"/>
          <a:ext cx="20955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6</xdr:row>
      <xdr:rowOff>2354</xdr:rowOff>
    </xdr:from>
    <xdr:to>
      <xdr:col>4</xdr:col>
      <xdr:colOff>177613</xdr:colOff>
      <xdr:row>6</xdr:row>
      <xdr:rowOff>104215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6418393" y="1114874"/>
          <a:ext cx="807720" cy="101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5</xdr:row>
      <xdr:rowOff>204508</xdr:rowOff>
    </xdr:from>
    <xdr:to>
      <xdr:col>4</xdr:col>
      <xdr:colOff>177613</xdr:colOff>
      <xdr:row>6</xdr:row>
      <xdr:rowOff>104215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6418393" y="1111288"/>
          <a:ext cx="80772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873793</xdr:colOff>
      <xdr:row>5</xdr:row>
      <xdr:rowOff>147888</xdr:rowOff>
    </xdr:from>
    <xdr:to>
      <xdr:col>6</xdr:col>
      <xdr:colOff>139868</xdr:colOff>
      <xdr:row>6</xdr:row>
      <xdr:rowOff>51134</xdr:rowOff>
    </xdr:to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7922293" y="1077528"/>
          <a:ext cx="797695" cy="8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901513</xdr:colOff>
      <xdr:row>5</xdr:row>
      <xdr:rowOff>204508</xdr:rowOff>
    </xdr:from>
    <xdr:to>
      <xdr:col>4</xdr:col>
      <xdr:colOff>177613</xdr:colOff>
      <xdr:row>6</xdr:row>
      <xdr:rowOff>104215</xdr:rowOff>
    </xdr:to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6418393" y="1111288"/>
          <a:ext cx="807720" cy="10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les.shareholder.com/WINNT/Profiles/paisleyl/Local%20Settings/Temporary%20Internet%20Files/OLK60/WINNT/Profiles/salernoj/Local%20Settings/Temporary%20Internet%20Files/OLKC/0702%20NB%20&amp;%20Seg%20only%20resul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les.shareholder.com/WINNT/Profiles/paisleyl/Local%20Settings/Temporary%20Internet%20Files/OLK60/1stQTRFCST/1Q01FC%20TechSvcs67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paisleyl\Local%20Settings\Temporary%20Internet%20Files\OLK60\1stQTRFCST\1Q01FC%20TechSvcs67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les.shareholder.com/WINNT/Profiles/palmierv/Local%20Settings/Temporary%20Internet%20Files/OLK2C/1stQTRFCST/1Q01FC%20TechSvcs67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paisleyl\Local%20Settings\Temporary%20Internet%20Files\OLK60\WINNT\Profiles\salernoj\Local%20Settings\Temporary%20Internet%20Files\OLKC\0702%20NB%20&amp;%20Seg%20only%20resul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les.shareholder.com/WINNT/Profiles/palmierv/Local%20Settings/Temporary%20Internet%20Files/OLK2C/WINNT/Profiles/salernoj/Local%20Settings/Temporary%20Internet%20Files/OLKC/0702%20NB%20&amp;%20Seg%20only%20resul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les.shareholder.com/WINNT/Profiles/paisleyl/Local%20Settings/Temporary%20Internet%20Files/OLK60/WINDOWS/TEMP/Consol%20Income%20Stm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paisleyl\Local%20Settings\Temporary%20Internet%20Files\OLK60\WINDOWS\TEMP\Consol%20Income%20Stm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les.shareholder.com/WINNT/Profiles/palmierv/Local%20Settings/Temporary%20Internet%20Files/OLK2C/WINDOWS/TEMP/Consol%20Income%20Stm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les.shareholder.com/WINNT/Profiles/paisleyl/Local%20Settings/Temporary%20Internet%20Files/OLK60/1stQTRFCST/1Q01FC%20TechSvcs67000REV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Profiles\paisleyl\Local%20Settings\Temporary%20Internet%20Files\OLK60\1stQTRFCST\1Q01FC%20TechSvcs67000RE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les.shareholder.com/WINNT/Profiles/palmierv/Local%20Settings/Temporary%20Internet%20Files/OLK2C/1stQTRFCST/1Q01FC%20TechSvcs67000RE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ment to Legal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erionImport"/>
      <sheetName val="67010"/>
    </sheetNames>
    <sheetDataSet>
      <sheetData sheetId="0" refreshError="1">
        <row r="2">
          <cell r="C2" t="str">
            <v>Compensation</v>
          </cell>
          <cell r="D2">
            <v>1435793</v>
          </cell>
          <cell r="E2">
            <v>1473362</v>
          </cell>
        </row>
        <row r="3">
          <cell r="C3" t="str">
            <v>Contract Services</v>
          </cell>
          <cell r="D3">
            <v>0</v>
          </cell>
          <cell r="E3">
            <v>0</v>
          </cell>
        </row>
        <row r="4">
          <cell r="C4" t="str">
            <v>Occupancy</v>
          </cell>
          <cell r="D4">
            <v>90012</v>
          </cell>
          <cell r="E4">
            <v>90012</v>
          </cell>
        </row>
        <row r="5">
          <cell r="C5" t="str">
            <v>Office Supplies &amp; Services</v>
          </cell>
          <cell r="D5">
            <v>12516</v>
          </cell>
          <cell r="E5">
            <v>12517</v>
          </cell>
        </row>
        <row r="6">
          <cell r="C6" t="str">
            <v>Printing, Postage &amp; Delivery</v>
          </cell>
          <cell r="D6">
            <v>984</v>
          </cell>
          <cell r="E6">
            <v>984</v>
          </cell>
        </row>
        <row r="7">
          <cell r="C7" t="str">
            <v>Computer Operations</v>
          </cell>
          <cell r="D7">
            <v>425</v>
          </cell>
          <cell r="E7">
            <v>425</v>
          </cell>
        </row>
        <row r="8">
          <cell r="C8" t="str">
            <v>Travel &amp; Meetings</v>
          </cell>
          <cell r="D8">
            <v>50952</v>
          </cell>
          <cell r="E8">
            <v>50952</v>
          </cell>
        </row>
        <row r="9">
          <cell r="C9" t="str">
            <v>Training and Education</v>
          </cell>
          <cell r="D9">
            <v>41852</v>
          </cell>
          <cell r="E9">
            <v>41852</v>
          </cell>
        </row>
        <row r="10">
          <cell r="C10" t="str">
            <v>Depreciation and Amortization</v>
          </cell>
          <cell r="D10">
            <v>768</v>
          </cell>
          <cell r="E10">
            <v>659</v>
          </cell>
        </row>
        <row r="11">
          <cell r="C11" t="str">
            <v>Other Expense</v>
          </cell>
          <cell r="D11">
            <v>0</v>
          </cell>
          <cell r="E11">
            <v>0</v>
          </cell>
        </row>
        <row r="12">
          <cell r="D12">
            <v>1633302</v>
          </cell>
          <cell r="E12">
            <v>1558849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erionImport"/>
      <sheetName val="67010"/>
    </sheetNames>
    <sheetDataSet>
      <sheetData sheetId="0" refreshError="1">
        <row r="2">
          <cell r="C2" t="str">
            <v>Compensation</v>
          </cell>
          <cell r="D2">
            <v>1435793</v>
          </cell>
          <cell r="E2">
            <v>1473362</v>
          </cell>
        </row>
        <row r="3">
          <cell r="C3" t="str">
            <v>Contract Services</v>
          </cell>
          <cell r="D3">
            <v>0</v>
          </cell>
          <cell r="E3">
            <v>0</v>
          </cell>
        </row>
        <row r="4">
          <cell r="C4" t="str">
            <v>Occupancy</v>
          </cell>
          <cell r="D4">
            <v>90012</v>
          </cell>
          <cell r="E4">
            <v>90012</v>
          </cell>
        </row>
        <row r="5">
          <cell r="C5" t="str">
            <v>Office Supplies &amp; Services</v>
          </cell>
          <cell r="D5">
            <v>12516</v>
          </cell>
          <cell r="E5">
            <v>12517</v>
          </cell>
        </row>
        <row r="6">
          <cell r="C6" t="str">
            <v>Printing, Postage &amp; Delivery</v>
          </cell>
          <cell r="D6">
            <v>984</v>
          </cell>
          <cell r="E6">
            <v>984</v>
          </cell>
        </row>
        <row r="7">
          <cell r="C7" t="str">
            <v>Computer Operations</v>
          </cell>
          <cell r="D7">
            <v>425</v>
          </cell>
          <cell r="E7">
            <v>425</v>
          </cell>
        </row>
        <row r="8">
          <cell r="C8" t="str">
            <v>Travel &amp; Meetings</v>
          </cell>
          <cell r="D8">
            <v>50952</v>
          </cell>
          <cell r="E8">
            <v>50952</v>
          </cell>
        </row>
        <row r="9">
          <cell r="C9" t="str">
            <v>Training and Education</v>
          </cell>
          <cell r="D9">
            <v>41852</v>
          </cell>
          <cell r="E9">
            <v>41852</v>
          </cell>
        </row>
        <row r="10">
          <cell r="C10" t="str">
            <v>Depreciation and Amortization</v>
          </cell>
          <cell r="D10">
            <v>768</v>
          </cell>
          <cell r="E10">
            <v>659</v>
          </cell>
        </row>
        <row r="11">
          <cell r="C11" t="str">
            <v>Other Expense</v>
          </cell>
          <cell r="D11">
            <v>0</v>
          </cell>
          <cell r="E11">
            <v>0</v>
          </cell>
        </row>
        <row r="12">
          <cell r="D12">
            <v>1633302</v>
          </cell>
          <cell r="E12">
            <v>1558849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erionImport"/>
      <sheetName val="67010"/>
    </sheetNames>
    <sheetDataSet>
      <sheetData sheetId="0" refreshError="1">
        <row r="2">
          <cell r="C2" t="str">
            <v>Compensation</v>
          </cell>
          <cell r="D2">
            <v>1435793</v>
          </cell>
          <cell r="E2">
            <v>1473362</v>
          </cell>
        </row>
        <row r="3">
          <cell r="C3" t="str">
            <v>Contract Services</v>
          </cell>
          <cell r="D3">
            <v>0</v>
          </cell>
          <cell r="E3">
            <v>0</v>
          </cell>
        </row>
        <row r="4">
          <cell r="C4" t="str">
            <v>Occupancy</v>
          </cell>
          <cell r="D4">
            <v>90012</v>
          </cell>
          <cell r="E4">
            <v>90012</v>
          </cell>
        </row>
        <row r="5">
          <cell r="C5" t="str">
            <v>Office Supplies &amp; Services</v>
          </cell>
          <cell r="D5">
            <v>12516</v>
          </cell>
          <cell r="E5">
            <v>12517</v>
          </cell>
        </row>
        <row r="6">
          <cell r="C6" t="str">
            <v>Printing, Postage &amp; Delivery</v>
          </cell>
          <cell r="D6">
            <v>984</v>
          </cell>
          <cell r="E6">
            <v>984</v>
          </cell>
        </row>
        <row r="7">
          <cell r="C7" t="str">
            <v>Computer Operations</v>
          </cell>
          <cell r="D7">
            <v>425</v>
          </cell>
          <cell r="E7">
            <v>425</v>
          </cell>
        </row>
        <row r="8">
          <cell r="C8" t="str">
            <v>Travel &amp; Meetings</v>
          </cell>
          <cell r="D8">
            <v>50952</v>
          </cell>
          <cell r="E8">
            <v>50952</v>
          </cell>
        </row>
        <row r="9">
          <cell r="C9" t="str">
            <v>Training and Education</v>
          </cell>
          <cell r="D9">
            <v>41852</v>
          </cell>
          <cell r="E9">
            <v>41852</v>
          </cell>
        </row>
        <row r="10">
          <cell r="C10" t="str">
            <v>Depreciation and Amortization</v>
          </cell>
          <cell r="D10">
            <v>768</v>
          </cell>
          <cell r="E10">
            <v>659</v>
          </cell>
        </row>
        <row r="11">
          <cell r="C11" t="str">
            <v>Other Expense</v>
          </cell>
          <cell r="D11">
            <v>0</v>
          </cell>
          <cell r="E11">
            <v>0</v>
          </cell>
        </row>
        <row r="12">
          <cell r="D12">
            <v>1633302</v>
          </cell>
          <cell r="E12">
            <v>1558849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ment to Legal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ment to Legal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 Income Stmt"/>
    </sheetNames>
    <definedNames>
      <definedName name="Chart_Label_Update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 Income Stmt"/>
    </sheetNames>
    <definedNames>
      <definedName name="Chart_Label_Update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 Income Stmt"/>
    </sheetNames>
    <definedNames>
      <definedName name="Chart_Label_Update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erionImport"/>
    </sheetNames>
    <sheetDataSet>
      <sheetData sheetId="0" refreshError="1">
        <row r="2">
          <cell r="C2" t="str">
            <v>Compensation</v>
          </cell>
          <cell r="D2">
            <v>1267067</v>
          </cell>
          <cell r="E2">
            <v>1385872</v>
          </cell>
        </row>
        <row r="3">
          <cell r="C3" t="str">
            <v>Contract Services</v>
          </cell>
          <cell r="D3">
            <v>99996</v>
          </cell>
          <cell r="E3">
            <v>99996</v>
          </cell>
        </row>
        <row r="4">
          <cell r="C4" t="str">
            <v>Occupancy</v>
          </cell>
          <cell r="D4">
            <v>55848</v>
          </cell>
          <cell r="E4">
            <v>55848</v>
          </cell>
        </row>
        <row r="5">
          <cell r="C5" t="str">
            <v>Office Supplies &amp; Services</v>
          </cell>
          <cell r="D5">
            <v>6412</v>
          </cell>
          <cell r="E5">
            <v>16818</v>
          </cell>
        </row>
        <row r="6">
          <cell r="C6" t="str">
            <v>Printing, Postage &amp; Delivery</v>
          </cell>
          <cell r="D6">
            <v>1772</v>
          </cell>
          <cell r="E6">
            <v>1772</v>
          </cell>
        </row>
        <row r="7">
          <cell r="C7" t="str">
            <v>Computer Operations</v>
          </cell>
          <cell r="D7">
            <v>0</v>
          </cell>
          <cell r="E7">
            <v>0</v>
          </cell>
        </row>
        <row r="8">
          <cell r="C8" t="str">
            <v>Travel &amp; Meetings</v>
          </cell>
          <cell r="D8">
            <v>46496</v>
          </cell>
          <cell r="E8">
            <v>46496</v>
          </cell>
        </row>
        <row r="9">
          <cell r="C9" t="str">
            <v>Depreciation and Amortization</v>
          </cell>
          <cell r="D9">
            <v>3492</v>
          </cell>
          <cell r="E9">
            <v>33241</v>
          </cell>
        </row>
        <row r="10">
          <cell r="D10">
            <v>1481083</v>
          </cell>
          <cell r="E10">
            <v>1640043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erionImport"/>
    </sheetNames>
    <sheetDataSet>
      <sheetData sheetId="0" refreshError="1">
        <row r="2">
          <cell r="C2" t="str">
            <v>Compensation</v>
          </cell>
          <cell r="D2">
            <v>1267067</v>
          </cell>
          <cell r="E2">
            <v>1385872</v>
          </cell>
        </row>
        <row r="3">
          <cell r="C3" t="str">
            <v>Contract Services</v>
          </cell>
          <cell r="D3">
            <v>99996</v>
          </cell>
          <cell r="E3">
            <v>99996</v>
          </cell>
        </row>
        <row r="4">
          <cell r="C4" t="str">
            <v>Occupancy</v>
          </cell>
          <cell r="D4">
            <v>55848</v>
          </cell>
          <cell r="E4">
            <v>55848</v>
          </cell>
        </row>
        <row r="5">
          <cell r="C5" t="str">
            <v>Office Supplies &amp; Services</v>
          </cell>
          <cell r="D5">
            <v>6412</v>
          </cell>
          <cell r="E5">
            <v>16818</v>
          </cell>
        </row>
        <row r="6">
          <cell r="C6" t="str">
            <v>Printing, Postage &amp; Delivery</v>
          </cell>
          <cell r="D6">
            <v>1772</v>
          </cell>
          <cell r="E6">
            <v>1772</v>
          </cell>
        </row>
        <row r="7">
          <cell r="C7" t="str">
            <v>Computer Operations</v>
          </cell>
          <cell r="D7">
            <v>0</v>
          </cell>
          <cell r="E7">
            <v>0</v>
          </cell>
        </row>
        <row r="8">
          <cell r="C8" t="str">
            <v>Travel &amp; Meetings</v>
          </cell>
          <cell r="D8">
            <v>46496</v>
          </cell>
          <cell r="E8">
            <v>46496</v>
          </cell>
        </row>
        <row r="9">
          <cell r="C9" t="str">
            <v>Depreciation and Amortization</v>
          </cell>
          <cell r="D9">
            <v>3492</v>
          </cell>
          <cell r="E9">
            <v>33241</v>
          </cell>
        </row>
        <row r="10">
          <cell r="D10">
            <v>1481083</v>
          </cell>
          <cell r="E10">
            <v>1640043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perionImport"/>
    </sheetNames>
    <sheetDataSet>
      <sheetData sheetId="0" refreshError="1">
        <row r="2">
          <cell r="C2" t="str">
            <v>Compensation</v>
          </cell>
          <cell r="D2">
            <v>1267067</v>
          </cell>
          <cell r="E2">
            <v>1385872</v>
          </cell>
        </row>
        <row r="3">
          <cell r="C3" t="str">
            <v>Contract Services</v>
          </cell>
          <cell r="D3">
            <v>99996</v>
          </cell>
          <cell r="E3">
            <v>99996</v>
          </cell>
        </row>
        <row r="4">
          <cell r="C4" t="str">
            <v>Occupancy</v>
          </cell>
          <cell r="D4">
            <v>55848</v>
          </cell>
          <cell r="E4">
            <v>55848</v>
          </cell>
        </row>
        <row r="5">
          <cell r="C5" t="str">
            <v>Office Supplies &amp; Services</v>
          </cell>
          <cell r="D5">
            <v>6412</v>
          </cell>
          <cell r="E5">
            <v>16818</v>
          </cell>
        </row>
        <row r="6">
          <cell r="C6" t="str">
            <v>Printing, Postage &amp; Delivery</v>
          </cell>
          <cell r="D6">
            <v>1772</v>
          </cell>
          <cell r="E6">
            <v>1772</v>
          </cell>
        </row>
        <row r="7">
          <cell r="C7" t="str">
            <v>Computer Operations</v>
          </cell>
          <cell r="D7">
            <v>0</v>
          </cell>
          <cell r="E7">
            <v>0</v>
          </cell>
        </row>
        <row r="8">
          <cell r="C8" t="str">
            <v>Travel &amp; Meetings</v>
          </cell>
          <cell r="D8">
            <v>46496</v>
          </cell>
          <cell r="E8">
            <v>46496</v>
          </cell>
        </row>
        <row r="9">
          <cell r="C9" t="str">
            <v>Depreciation and Amortization</v>
          </cell>
          <cell r="D9">
            <v>3492</v>
          </cell>
          <cell r="E9">
            <v>33241</v>
          </cell>
        </row>
        <row r="10">
          <cell r="D10">
            <v>1481083</v>
          </cell>
          <cell r="E10">
            <v>1640043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tabSelected="1" zoomScale="80" zoomScaleNormal="80" zoomScaleSheetLayoutView="80" workbookViewId="0">
      <selection sqref="A1:K1"/>
    </sheetView>
  </sheetViews>
  <sheetFormatPr defaultColWidth="11.28515625" defaultRowHeight="12.75"/>
  <cols>
    <col min="1" max="1" width="61.5703125" style="27" customWidth="1"/>
    <col min="2" max="2" width="3.5703125" style="17" customWidth="1"/>
    <col min="3" max="3" width="19.140625" style="17" customWidth="1"/>
    <col min="4" max="4" width="2.5703125" style="17" customWidth="1"/>
    <col min="5" max="5" width="19.140625" style="17" customWidth="1"/>
    <col min="6" max="6" width="2.5703125" style="17" customWidth="1"/>
    <col min="7" max="7" width="19.140625" style="17" customWidth="1"/>
    <col min="8" max="8" width="2.5703125" style="17" customWidth="1"/>
    <col min="9" max="9" width="19.140625" style="17" customWidth="1"/>
    <col min="10" max="10" width="2.5703125" style="17" customWidth="1"/>
    <col min="11" max="11" width="19.140625" style="17" customWidth="1"/>
    <col min="12" max="234" width="11.28515625" style="27"/>
    <col min="235" max="235" width="61.5703125" style="27" customWidth="1"/>
    <col min="236" max="236" width="2.5703125" style="27" customWidth="1"/>
    <col min="237" max="237" width="13.7109375" style="27" bestFit="1" customWidth="1"/>
    <col min="238" max="238" width="1.7109375" style="27" customWidth="1"/>
    <col min="239" max="239" width="14.42578125" style="27" bestFit="1" customWidth="1"/>
    <col min="240" max="240" width="1.42578125" style="27" customWidth="1"/>
    <col min="241" max="241" width="14.42578125" style="27" bestFit="1" customWidth="1"/>
    <col min="242" max="242" width="1.7109375" style="27" customWidth="1"/>
    <col min="243" max="243" width="13.7109375" style="27" bestFit="1" customWidth="1"/>
    <col min="244" max="244" width="1.7109375" style="27" customWidth="1"/>
    <col min="245" max="245" width="13" style="27" bestFit="1" customWidth="1"/>
    <col min="246" max="490" width="11.28515625" style="27"/>
    <col min="491" max="491" width="61.5703125" style="27" customWidth="1"/>
    <col min="492" max="492" width="2.5703125" style="27" customWidth="1"/>
    <col min="493" max="493" width="13.7109375" style="27" bestFit="1" customWidth="1"/>
    <col min="494" max="494" width="1.7109375" style="27" customWidth="1"/>
    <col min="495" max="495" width="14.42578125" style="27" bestFit="1" customWidth="1"/>
    <col min="496" max="496" width="1.42578125" style="27" customWidth="1"/>
    <col min="497" max="497" width="14.42578125" style="27" bestFit="1" customWidth="1"/>
    <col min="498" max="498" width="1.7109375" style="27" customWidth="1"/>
    <col min="499" max="499" width="13.7109375" style="27" bestFit="1" customWidth="1"/>
    <col min="500" max="500" width="1.7109375" style="27" customWidth="1"/>
    <col min="501" max="501" width="13" style="27" bestFit="1" customWidth="1"/>
    <col min="502" max="746" width="11.28515625" style="27"/>
    <col min="747" max="747" width="61.5703125" style="27" customWidth="1"/>
    <col min="748" max="748" width="2.5703125" style="27" customWidth="1"/>
    <col min="749" max="749" width="13.7109375" style="27" bestFit="1" customWidth="1"/>
    <col min="750" max="750" width="1.7109375" style="27" customWidth="1"/>
    <col min="751" max="751" width="14.42578125" style="27" bestFit="1" customWidth="1"/>
    <col min="752" max="752" width="1.42578125" style="27" customWidth="1"/>
    <col min="753" max="753" width="14.42578125" style="27" bestFit="1" customWidth="1"/>
    <col min="754" max="754" width="1.7109375" style="27" customWidth="1"/>
    <col min="755" max="755" width="13.7109375" style="27" bestFit="1" customWidth="1"/>
    <col min="756" max="756" width="1.7109375" style="27" customWidth="1"/>
    <col min="757" max="757" width="13" style="27" bestFit="1" customWidth="1"/>
    <col min="758" max="1002" width="11.28515625" style="27"/>
    <col min="1003" max="1003" width="61.5703125" style="27" customWidth="1"/>
    <col min="1004" max="1004" width="2.5703125" style="27" customWidth="1"/>
    <col min="1005" max="1005" width="13.7109375" style="27" bestFit="1" customWidth="1"/>
    <col min="1006" max="1006" width="1.7109375" style="27" customWidth="1"/>
    <col min="1007" max="1007" width="14.42578125" style="27" bestFit="1" customWidth="1"/>
    <col min="1008" max="1008" width="1.42578125" style="27" customWidth="1"/>
    <col min="1009" max="1009" width="14.42578125" style="27" bestFit="1" customWidth="1"/>
    <col min="1010" max="1010" width="1.7109375" style="27" customWidth="1"/>
    <col min="1011" max="1011" width="13.7109375" style="27" bestFit="1" customWidth="1"/>
    <col min="1012" max="1012" width="1.7109375" style="27" customWidth="1"/>
    <col min="1013" max="1013" width="13" style="27" bestFit="1" customWidth="1"/>
    <col min="1014" max="1258" width="11.28515625" style="27"/>
    <col min="1259" max="1259" width="61.5703125" style="27" customWidth="1"/>
    <col min="1260" max="1260" width="2.5703125" style="27" customWidth="1"/>
    <col min="1261" max="1261" width="13.7109375" style="27" bestFit="1" customWidth="1"/>
    <col min="1262" max="1262" width="1.7109375" style="27" customWidth="1"/>
    <col min="1263" max="1263" width="14.42578125" style="27" bestFit="1" customWidth="1"/>
    <col min="1264" max="1264" width="1.42578125" style="27" customWidth="1"/>
    <col min="1265" max="1265" width="14.42578125" style="27" bestFit="1" customWidth="1"/>
    <col min="1266" max="1266" width="1.7109375" style="27" customWidth="1"/>
    <col min="1267" max="1267" width="13.7109375" style="27" bestFit="1" customWidth="1"/>
    <col min="1268" max="1268" width="1.7109375" style="27" customWidth="1"/>
    <col min="1269" max="1269" width="13" style="27" bestFit="1" customWidth="1"/>
    <col min="1270" max="1514" width="11.28515625" style="27"/>
    <col min="1515" max="1515" width="61.5703125" style="27" customWidth="1"/>
    <col min="1516" max="1516" width="2.5703125" style="27" customWidth="1"/>
    <col min="1517" max="1517" width="13.7109375" style="27" bestFit="1" customWidth="1"/>
    <col min="1518" max="1518" width="1.7109375" style="27" customWidth="1"/>
    <col min="1519" max="1519" width="14.42578125" style="27" bestFit="1" customWidth="1"/>
    <col min="1520" max="1520" width="1.42578125" style="27" customWidth="1"/>
    <col min="1521" max="1521" width="14.42578125" style="27" bestFit="1" customWidth="1"/>
    <col min="1522" max="1522" width="1.7109375" style="27" customWidth="1"/>
    <col min="1523" max="1523" width="13.7109375" style="27" bestFit="1" customWidth="1"/>
    <col min="1524" max="1524" width="1.7109375" style="27" customWidth="1"/>
    <col min="1525" max="1525" width="13" style="27" bestFit="1" customWidth="1"/>
    <col min="1526" max="1770" width="11.28515625" style="27"/>
    <col min="1771" max="1771" width="61.5703125" style="27" customWidth="1"/>
    <col min="1772" max="1772" width="2.5703125" style="27" customWidth="1"/>
    <col min="1773" max="1773" width="13.7109375" style="27" bestFit="1" customWidth="1"/>
    <col min="1774" max="1774" width="1.7109375" style="27" customWidth="1"/>
    <col min="1775" max="1775" width="14.42578125" style="27" bestFit="1" customWidth="1"/>
    <col min="1776" max="1776" width="1.42578125" style="27" customWidth="1"/>
    <col min="1777" max="1777" width="14.42578125" style="27" bestFit="1" customWidth="1"/>
    <col min="1778" max="1778" width="1.7109375" style="27" customWidth="1"/>
    <col min="1779" max="1779" width="13.7109375" style="27" bestFit="1" customWidth="1"/>
    <col min="1780" max="1780" width="1.7109375" style="27" customWidth="1"/>
    <col min="1781" max="1781" width="13" style="27" bestFit="1" customWidth="1"/>
    <col min="1782" max="2026" width="11.28515625" style="27"/>
    <col min="2027" max="2027" width="61.5703125" style="27" customWidth="1"/>
    <col min="2028" max="2028" width="2.5703125" style="27" customWidth="1"/>
    <col min="2029" max="2029" width="13.7109375" style="27" bestFit="1" customWidth="1"/>
    <col min="2030" max="2030" width="1.7109375" style="27" customWidth="1"/>
    <col min="2031" max="2031" width="14.42578125" style="27" bestFit="1" customWidth="1"/>
    <col min="2032" max="2032" width="1.42578125" style="27" customWidth="1"/>
    <col min="2033" max="2033" width="14.42578125" style="27" bestFit="1" customWidth="1"/>
    <col min="2034" max="2034" width="1.7109375" style="27" customWidth="1"/>
    <col min="2035" max="2035" width="13.7109375" style="27" bestFit="1" customWidth="1"/>
    <col min="2036" max="2036" width="1.7109375" style="27" customWidth="1"/>
    <col min="2037" max="2037" width="13" style="27" bestFit="1" customWidth="1"/>
    <col min="2038" max="2282" width="11.28515625" style="27"/>
    <col min="2283" max="2283" width="61.5703125" style="27" customWidth="1"/>
    <col min="2284" max="2284" width="2.5703125" style="27" customWidth="1"/>
    <col min="2285" max="2285" width="13.7109375" style="27" bestFit="1" customWidth="1"/>
    <col min="2286" max="2286" width="1.7109375" style="27" customWidth="1"/>
    <col min="2287" max="2287" width="14.42578125" style="27" bestFit="1" customWidth="1"/>
    <col min="2288" max="2288" width="1.42578125" style="27" customWidth="1"/>
    <col min="2289" max="2289" width="14.42578125" style="27" bestFit="1" customWidth="1"/>
    <col min="2290" max="2290" width="1.7109375" style="27" customWidth="1"/>
    <col min="2291" max="2291" width="13.7109375" style="27" bestFit="1" customWidth="1"/>
    <col min="2292" max="2292" width="1.7109375" style="27" customWidth="1"/>
    <col min="2293" max="2293" width="13" style="27" bestFit="1" customWidth="1"/>
    <col min="2294" max="2538" width="11.28515625" style="27"/>
    <col min="2539" max="2539" width="61.5703125" style="27" customWidth="1"/>
    <col min="2540" max="2540" width="2.5703125" style="27" customWidth="1"/>
    <col min="2541" max="2541" width="13.7109375" style="27" bestFit="1" customWidth="1"/>
    <col min="2542" max="2542" width="1.7109375" style="27" customWidth="1"/>
    <col min="2543" max="2543" width="14.42578125" style="27" bestFit="1" customWidth="1"/>
    <col min="2544" max="2544" width="1.42578125" style="27" customWidth="1"/>
    <col min="2545" max="2545" width="14.42578125" style="27" bestFit="1" customWidth="1"/>
    <col min="2546" max="2546" width="1.7109375" style="27" customWidth="1"/>
    <col min="2547" max="2547" width="13.7109375" style="27" bestFit="1" customWidth="1"/>
    <col min="2548" max="2548" width="1.7109375" style="27" customWidth="1"/>
    <col min="2549" max="2549" width="13" style="27" bestFit="1" customWidth="1"/>
    <col min="2550" max="2794" width="11.28515625" style="27"/>
    <col min="2795" max="2795" width="61.5703125" style="27" customWidth="1"/>
    <col min="2796" max="2796" width="2.5703125" style="27" customWidth="1"/>
    <col min="2797" max="2797" width="13.7109375" style="27" bestFit="1" customWidth="1"/>
    <col min="2798" max="2798" width="1.7109375" style="27" customWidth="1"/>
    <col min="2799" max="2799" width="14.42578125" style="27" bestFit="1" customWidth="1"/>
    <col min="2800" max="2800" width="1.42578125" style="27" customWidth="1"/>
    <col min="2801" max="2801" width="14.42578125" style="27" bestFit="1" customWidth="1"/>
    <col min="2802" max="2802" width="1.7109375" style="27" customWidth="1"/>
    <col min="2803" max="2803" width="13.7109375" style="27" bestFit="1" customWidth="1"/>
    <col min="2804" max="2804" width="1.7109375" style="27" customWidth="1"/>
    <col min="2805" max="2805" width="13" style="27" bestFit="1" customWidth="1"/>
    <col min="2806" max="3050" width="11.28515625" style="27"/>
    <col min="3051" max="3051" width="61.5703125" style="27" customWidth="1"/>
    <col min="3052" max="3052" width="2.5703125" style="27" customWidth="1"/>
    <col min="3053" max="3053" width="13.7109375" style="27" bestFit="1" customWidth="1"/>
    <col min="3054" max="3054" width="1.7109375" style="27" customWidth="1"/>
    <col min="3055" max="3055" width="14.42578125" style="27" bestFit="1" customWidth="1"/>
    <col min="3056" max="3056" width="1.42578125" style="27" customWidth="1"/>
    <col min="3057" max="3057" width="14.42578125" style="27" bestFit="1" customWidth="1"/>
    <col min="3058" max="3058" width="1.7109375" style="27" customWidth="1"/>
    <col min="3059" max="3059" width="13.7109375" style="27" bestFit="1" customWidth="1"/>
    <col min="3060" max="3060" width="1.7109375" style="27" customWidth="1"/>
    <col min="3061" max="3061" width="13" style="27" bestFit="1" customWidth="1"/>
    <col min="3062" max="3306" width="11.28515625" style="27"/>
    <col min="3307" max="3307" width="61.5703125" style="27" customWidth="1"/>
    <col min="3308" max="3308" width="2.5703125" style="27" customWidth="1"/>
    <col min="3309" max="3309" width="13.7109375" style="27" bestFit="1" customWidth="1"/>
    <col min="3310" max="3310" width="1.7109375" style="27" customWidth="1"/>
    <col min="3311" max="3311" width="14.42578125" style="27" bestFit="1" customWidth="1"/>
    <col min="3312" max="3312" width="1.42578125" style="27" customWidth="1"/>
    <col min="3313" max="3313" width="14.42578125" style="27" bestFit="1" customWidth="1"/>
    <col min="3314" max="3314" width="1.7109375" style="27" customWidth="1"/>
    <col min="3315" max="3315" width="13.7109375" style="27" bestFit="1" customWidth="1"/>
    <col min="3316" max="3316" width="1.7109375" style="27" customWidth="1"/>
    <col min="3317" max="3317" width="13" style="27" bestFit="1" customWidth="1"/>
    <col min="3318" max="3562" width="11.28515625" style="27"/>
    <col min="3563" max="3563" width="61.5703125" style="27" customWidth="1"/>
    <col min="3564" max="3564" width="2.5703125" style="27" customWidth="1"/>
    <col min="3565" max="3565" width="13.7109375" style="27" bestFit="1" customWidth="1"/>
    <col min="3566" max="3566" width="1.7109375" style="27" customWidth="1"/>
    <col min="3567" max="3567" width="14.42578125" style="27" bestFit="1" customWidth="1"/>
    <col min="3568" max="3568" width="1.42578125" style="27" customWidth="1"/>
    <col min="3569" max="3569" width="14.42578125" style="27" bestFit="1" customWidth="1"/>
    <col min="3570" max="3570" width="1.7109375" style="27" customWidth="1"/>
    <col min="3571" max="3571" width="13.7109375" style="27" bestFit="1" customWidth="1"/>
    <col min="3572" max="3572" width="1.7109375" style="27" customWidth="1"/>
    <col min="3573" max="3573" width="13" style="27" bestFit="1" customWidth="1"/>
    <col min="3574" max="3818" width="11.28515625" style="27"/>
    <col min="3819" max="3819" width="61.5703125" style="27" customWidth="1"/>
    <col min="3820" max="3820" width="2.5703125" style="27" customWidth="1"/>
    <col min="3821" max="3821" width="13.7109375" style="27" bestFit="1" customWidth="1"/>
    <col min="3822" max="3822" width="1.7109375" style="27" customWidth="1"/>
    <col min="3823" max="3823" width="14.42578125" style="27" bestFit="1" customWidth="1"/>
    <col min="3824" max="3824" width="1.42578125" style="27" customWidth="1"/>
    <col min="3825" max="3825" width="14.42578125" style="27" bestFit="1" customWidth="1"/>
    <col min="3826" max="3826" width="1.7109375" style="27" customWidth="1"/>
    <col min="3827" max="3827" width="13.7109375" style="27" bestFit="1" customWidth="1"/>
    <col min="3828" max="3828" width="1.7109375" style="27" customWidth="1"/>
    <col min="3829" max="3829" width="13" style="27" bestFit="1" customWidth="1"/>
    <col min="3830" max="4074" width="11.28515625" style="27"/>
    <col min="4075" max="4075" width="61.5703125" style="27" customWidth="1"/>
    <col min="4076" max="4076" width="2.5703125" style="27" customWidth="1"/>
    <col min="4077" max="4077" width="13.7109375" style="27" bestFit="1" customWidth="1"/>
    <col min="4078" max="4078" width="1.7109375" style="27" customWidth="1"/>
    <col min="4079" max="4079" width="14.42578125" style="27" bestFit="1" customWidth="1"/>
    <col min="4080" max="4080" width="1.42578125" style="27" customWidth="1"/>
    <col min="4081" max="4081" width="14.42578125" style="27" bestFit="1" customWidth="1"/>
    <col min="4082" max="4082" width="1.7109375" style="27" customWidth="1"/>
    <col min="4083" max="4083" width="13.7109375" style="27" bestFit="1" customWidth="1"/>
    <col min="4084" max="4084" width="1.7109375" style="27" customWidth="1"/>
    <col min="4085" max="4085" width="13" style="27" bestFit="1" customWidth="1"/>
    <col min="4086" max="4330" width="11.28515625" style="27"/>
    <col min="4331" max="4331" width="61.5703125" style="27" customWidth="1"/>
    <col min="4332" max="4332" width="2.5703125" style="27" customWidth="1"/>
    <col min="4333" max="4333" width="13.7109375" style="27" bestFit="1" customWidth="1"/>
    <col min="4334" max="4334" width="1.7109375" style="27" customWidth="1"/>
    <col min="4335" max="4335" width="14.42578125" style="27" bestFit="1" customWidth="1"/>
    <col min="4336" max="4336" width="1.42578125" style="27" customWidth="1"/>
    <col min="4337" max="4337" width="14.42578125" style="27" bestFit="1" customWidth="1"/>
    <col min="4338" max="4338" width="1.7109375" style="27" customWidth="1"/>
    <col min="4339" max="4339" width="13.7109375" style="27" bestFit="1" customWidth="1"/>
    <col min="4340" max="4340" width="1.7109375" style="27" customWidth="1"/>
    <col min="4341" max="4341" width="13" style="27" bestFit="1" customWidth="1"/>
    <col min="4342" max="4586" width="11.28515625" style="27"/>
    <col min="4587" max="4587" width="61.5703125" style="27" customWidth="1"/>
    <col min="4588" max="4588" width="2.5703125" style="27" customWidth="1"/>
    <col min="4589" max="4589" width="13.7109375" style="27" bestFit="1" customWidth="1"/>
    <col min="4590" max="4590" width="1.7109375" style="27" customWidth="1"/>
    <col min="4591" max="4591" width="14.42578125" style="27" bestFit="1" customWidth="1"/>
    <col min="4592" max="4592" width="1.42578125" style="27" customWidth="1"/>
    <col min="4593" max="4593" width="14.42578125" style="27" bestFit="1" customWidth="1"/>
    <col min="4594" max="4594" width="1.7109375" style="27" customWidth="1"/>
    <col min="4595" max="4595" width="13.7109375" style="27" bestFit="1" customWidth="1"/>
    <col min="4596" max="4596" width="1.7109375" style="27" customWidth="1"/>
    <col min="4597" max="4597" width="13" style="27" bestFit="1" customWidth="1"/>
    <col min="4598" max="4842" width="11.28515625" style="27"/>
    <col min="4843" max="4843" width="61.5703125" style="27" customWidth="1"/>
    <col min="4844" max="4844" width="2.5703125" style="27" customWidth="1"/>
    <col min="4845" max="4845" width="13.7109375" style="27" bestFit="1" customWidth="1"/>
    <col min="4846" max="4846" width="1.7109375" style="27" customWidth="1"/>
    <col min="4847" max="4847" width="14.42578125" style="27" bestFit="1" customWidth="1"/>
    <col min="4848" max="4848" width="1.42578125" style="27" customWidth="1"/>
    <col min="4849" max="4849" width="14.42578125" style="27" bestFit="1" customWidth="1"/>
    <col min="4850" max="4850" width="1.7109375" style="27" customWidth="1"/>
    <col min="4851" max="4851" width="13.7109375" style="27" bestFit="1" customWidth="1"/>
    <col min="4852" max="4852" width="1.7109375" style="27" customWidth="1"/>
    <col min="4853" max="4853" width="13" style="27" bestFit="1" customWidth="1"/>
    <col min="4854" max="5098" width="11.28515625" style="27"/>
    <col min="5099" max="5099" width="61.5703125" style="27" customWidth="1"/>
    <col min="5100" max="5100" width="2.5703125" style="27" customWidth="1"/>
    <col min="5101" max="5101" width="13.7109375" style="27" bestFit="1" customWidth="1"/>
    <col min="5102" max="5102" width="1.7109375" style="27" customWidth="1"/>
    <col min="5103" max="5103" width="14.42578125" style="27" bestFit="1" customWidth="1"/>
    <col min="5104" max="5104" width="1.42578125" style="27" customWidth="1"/>
    <col min="5105" max="5105" width="14.42578125" style="27" bestFit="1" customWidth="1"/>
    <col min="5106" max="5106" width="1.7109375" style="27" customWidth="1"/>
    <col min="5107" max="5107" width="13.7109375" style="27" bestFit="1" customWidth="1"/>
    <col min="5108" max="5108" width="1.7109375" style="27" customWidth="1"/>
    <col min="5109" max="5109" width="13" style="27" bestFit="1" customWidth="1"/>
    <col min="5110" max="5354" width="11.28515625" style="27"/>
    <col min="5355" max="5355" width="61.5703125" style="27" customWidth="1"/>
    <col min="5356" max="5356" width="2.5703125" style="27" customWidth="1"/>
    <col min="5357" max="5357" width="13.7109375" style="27" bestFit="1" customWidth="1"/>
    <col min="5358" max="5358" width="1.7109375" style="27" customWidth="1"/>
    <col min="5359" max="5359" width="14.42578125" style="27" bestFit="1" customWidth="1"/>
    <col min="5360" max="5360" width="1.42578125" style="27" customWidth="1"/>
    <col min="5361" max="5361" width="14.42578125" style="27" bestFit="1" customWidth="1"/>
    <col min="5362" max="5362" width="1.7109375" style="27" customWidth="1"/>
    <col min="5363" max="5363" width="13.7109375" style="27" bestFit="1" customWidth="1"/>
    <col min="5364" max="5364" width="1.7109375" style="27" customWidth="1"/>
    <col min="5365" max="5365" width="13" style="27" bestFit="1" customWidth="1"/>
    <col min="5366" max="5610" width="11.28515625" style="27"/>
    <col min="5611" max="5611" width="61.5703125" style="27" customWidth="1"/>
    <col min="5612" max="5612" width="2.5703125" style="27" customWidth="1"/>
    <col min="5613" max="5613" width="13.7109375" style="27" bestFit="1" customWidth="1"/>
    <col min="5614" max="5614" width="1.7109375" style="27" customWidth="1"/>
    <col min="5615" max="5615" width="14.42578125" style="27" bestFit="1" customWidth="1"/>
    <col min="5616" max="5616" width="1.42578125" style="27" customWidth="1"/>
    <col min="5617" max="5617" width="14.42578125" style="27" bestFit="1" customWidth="1"/>
    <col min="5618" max="5618" width="1.7109375" style="27" customWidth="1"/>
    <col min="5619" max="5619" width="13.7109375" style="27" bestFit="1" customWidth="1"/>
    <col min="5620" max="5620" width="1.7109375" style="27" customWidth="1"/>
    <col min="5621" max="5621" width="13" style="27" bestFit="1" customWidth="1"/>
    <col min="5622" max="5866" width="11.28515625" style="27"/>
    <col min="5867" max="5867" width="61.5703125" style="27" customWidth="1"/>
    <col min="5868" max="5868" width="2.5703125" style="27" customWidth="1"/>
    <col min="5869" max="5869" width="13.7109375" style="27" bestFit="1" customWidth="1"/>
    <col min="5870" max="5870" width="1.7109375" style="27" customWidth="1"/>
    <col min="5871" max="5871" width="14.42578125" style="27" bestFit="1" customWidth="1"/>
    <col min="5872" max="5872" width="1.42578125" style="27" customWidth="1"/>
    <col min="5873" max="5873" width="14.42578125" style="27" bestFit="1" customWidth="1"/>
    <col min="5874" max="5874" width="1.7109375" style="27" customWidth="1"/>
    <col min="5875" max="5875" width="13.7109375" style="27" bestFit="1" customWidth="1"/>
    <col min="5876" max="5876" width="1.7109375" style="27" customWidth="1"/>
    <col min="5877" max="5877" width="13" style="27" bestFit="1" customWidth="1"/>
    <col min="5878" max="6122" width="11.28515625" style="27"/>
    <col min="6123" max="6123" width="61.5703125" style="27" customWidth="1"/>
    <col min="6124" max="6124" width="2.5703125" style="27" customWidth="1"/>
    <col min="6125" max="6125" width="13.7109375" style="27" bestFit="1" customWidth="1"/>
    <col min="6126" max="6126" width="1.7109375" style="27" customWidth="1"/>
    <col min="6127" max="6127" width="14.42578125" style="27" bestFit="1" customWidth="1"/>
    <col min="6128" max="6128" width="1.42578125" style="27" customWidth="1"/>
    <col min="6129" max="6129" width="14.42578125" style="27" bestFit="1" customWidth="1"/>
    <col min="6130" max="6130" width="1.7109375" style="27" customWidth="1"/>
    <col min="6131" max="6131" width="13.7109375" style="27" bestFit="1" customWidth="1"/>
    <col min="6132" max="6132" width="1.7109375" style="27" customWidth="1"/>
    <col min="6133" max="6133" width="13" style="27" bestFit="1" customWidth="1"/>
    <col min="6134" max="6378" width="11.28515625" style="27"/>
    <col min="6379" max="6379" width="61.5703125" style="27" customWidth="1"/>
    <col min="6380" max="6380" width="2.5703125" style="27" customWidth="1"/>
    <col min="6381" max="6381" width="13.7109375" style="27" bestFit="1" customWidth="1"/>
    <col min="6382" max="6382" width="1.7109375" style="27" customWidth="1"/>
    <col min="6383" max="6383" width="14.42578125" style="27" bestFit="1" customWidth="1"/>
    <col min="6384" max="6384" width="1.42578125" style="27" customWidth="1"/>
    <col min="6385" max="6385" width="14.42578125" style="27" bestFit="1" customWidth="1"/>
    <col min="6386" max="6386" width="1.7109375" style="27" customWidth="1"/>
    <col min="6387" max="6387" width="13.7109375" style="27" bestFit="1" customWidth="1"/>
    <col min="6388" max="6388" width="1.7109375" style="27" customWidth="1"/>
    <col min="6389" max="6389" width="13" style="27" bestFit="1" customWidth="1"/>
    <col min="6390" max="6634" width="11.28515625" style="27"/>
    <col min="6635" max="6635" width="61.5703125" style="27" customWidth="1"/>
    <col min="6636" max="6636" width="2.5703125" style="27" customWidth="1"/>
    <col min="6637" max="6637" width="13.7109375" style="27" bestFit="1" customWidth="1"/>
    <col min="6638" max="6638" width="1.7109375" style="27" customWidth="1"/>
    <col min="6639" max="6639" width="14.42578125" style="27" bestFit="1" customWidth="1"/>
    <col min="6640" max="6640" width="1.42578125" style="27" customWidth="1"/>
    <col min="6641" max="6641" width="14.42578125" style="27" bestFit="1" customWidth="1"/>
    <col min="6642" max="6642" width="1.7109375" style="27" customWidth="1"/>
    <col min="6643" max="6643" width="13.7109375" style="27" bestFit="1" customWidth="1"/>
    <col min="6644" max="6644" width="1.7109375" style="27" customWidth="1"/>
    <col min="6645" max="6645" width="13" style="27" bestFit="1" customWidth="1"/>
    <col min="6646" max="6890" width="11.28515625" style="27"/>
    <col min="6891" max="6891" width="61.5703125" style="27" customWidth="1"/>
    <col min="6892" max="6892" width="2.5703125" style="27" customWidth="1"/>
    <col min="6893" max="6893" width="13.7109375" style="27" bestFit="1" customWidth="1"/>
    <col min="6894" max="6894" width="1.7109375" style="27" customWidth="1"/>
    <col min="6895" max="6895" width="14.42578125" style="27" bestFit="1" customWidth="1"/>
    <col min="6896" max="6896" width="1.42578125" style="27" customWidth="1"/>
    <col min="6897" max="6897" width="14.42578125" style="27" bestFit="1" customWidth="1"/>
    <col min="6898" max="6898" width="1.7109375" style="27" customWidth="1"/>
    <col min="6899" max="6899" width="13.7109375" style="27" bestFit="1" customWidth="1"/>
    <col min="6900" max="6900" width="1.7109375" style="27" customWidth="1"/>
    <col min="6901" max="6901" width="13" style="27" bestFit="1" customWidth="1"/>
    <col min="6902" max="7146" width="11.28515625" style="27"/>
    <col min="7147" max="7147" width="61.5703125" style="27" customWidth="1"/>
    <col min="7148" max="7148" width="2.5703125" style="27" customWidth="1"/>
    <col min="7149" max="7149" width="13.7109375" style="27" bestFit="1" customWidth="1"/>
    <col min="7150" max="7150" width="1.7109375" style="27" customWidth="1"/>
    <col min="7151" max="7151" width="14.42578125" style="27" bestFit="1" customWidth="1"/>
    <col min="7152" max="7152" width="1.42578125" style="27" customWidth="1"/>
    <col min="7153" max="7153" width="14.42578125" style="27" bestFit="1" customWidth="1"/>
    <col min="7154" max="7154" width="1.7109375" style="27" customWidth="1"/>
    <col min="7155" max="7155" width="13.7109375" style="27" bestFit="1" customWidth="1"/>
    <col min="7156" max="7156" width="1.7109375" style="27" customWidth="1"/>
    <col min="7157" max="7157" width="13" style="27" bestFit="1" customWidth="1"/>
    <col min="7158" max="7402" width="11.28515625" style="27"/>
    <col min="7403" max="7403" width="61.5703125" style="27" customWidth="1"/>
    <col min="7404" max="7404" width="2.5703125" style="27" customWidth="1"/>
    <col min="7405" max="7405" width="13.7109375" style="27" bestFit="1" customWidth="1"/>
    <col min="7406" max="7406" width="1.7109375" style="27" customWidth="1"/>
    <col min="7407" max="7407" width="14.42578125" style="27" bestFit="1" customWidth="1"/>
    <col min="7408" max="7408" width="1.42578125" style="27" customWidth="1"/>
    <col min="7409" max="7409" width="14.42578125" style="27" bestFit="1" customWidth="1"/>
    <col min="7410" max="7410" width="1.7109375" style="27" customWidth="1"/>
    <col min="7411" max="7411" width="13.7109375" style="27" bestFit="1" customWidth="1"/>
    <col min="7412" max="7412" width="1.7109375" style="27" customWidth="1"/>
    <col min="7413" max="7413" width="13" style="27" bestFit="1" customWidth="1"/>
    <col min="7414" max="7658" width="11.28515625" style="27"/>
    <col min="7659" max="7659" width="61.5703125" style="27" customWidth="1"/>
    <col min="7660" max="7660" width="2.5703125" style="27" customWidth="1"/>
    <col min="7661" max="7661" width="13.7109375" style="27" bestFit="1" customWidth="1"/>
    <col min="7662" max="7662" width="1.7109375" style="27" customWidth="1"/>
    <col min="7663" max="7663" width="14.42578125" style="27" bestFit="1" customWidth="1"/>
    <col min="7664" max="7664" width="1.42578125" style="27" customWidth="1"/>
    <col min="7665" max="7665" width="14.42578125" style="27" bestFit="1" customWidth="1"/>
    <col min="7666" max="7666" width="1.7109375" style="27" customWidth="1"/>
    <col min="7667" max="7667" width="13.7109375" style="27" bestFit="1" customWidth="1"/>
    <col min="7668" max="7668" width="1.7109375" style="27" customWidth="1"/>
    <col min="7669" max="7669" width="13" style="27" bestFit="1" customWidth="1"/>
    <col min="7670" max="7914" width="11.28515625" style="27"/>
    <col min="7915" max="7915" width="61.5703125" style="27" customWidth="1"/>
    <col min="7916" max="7916" width="2.5703125" style="27" customWidth="1"/>
    <col min="7917" max="7917" width="13.7109375" style="27" bestFit="1" customWidth="1"/>
    <col min="7918" max="7918" width="1.7109375" style="27" customWidth="1"/>
    <col min="7919" max="7919" width="14.42578125" style="27" bestFit="1" customWidth="1"/>
    <col min="7920" max="7920" width="1.42578125" style="27" customWidth="1"/>
    <col min="7921" max="7921" width="14.42578125" style="27" bestFit="1" customWidth="1"/>
    <col min="7922" max="7922" width="1.7109375" style="27" customWidth="1"/>
    <col min="7923" max="7923" width="13.7109375" style="27" bestFit="1" customWidth="1"/>
    <col min="7924" max="7924" width="1.7109375" style="27" customWidth="1"/>
    <col min="7925" max="7925" width="13" style="27" bestFit="1" customWidth="1"/>
    <col min="7926" max="8170" width="11.28515625" style="27"/>
    <col min="8171" max="8171" width="61.5703125" style="27" customWidth="1"/>
    <col min="8172" max="8172" width="2.5703125" style="27" customWidth="1"/>
    <col min="8173" max="8173" width="13.7109375" style="27" bestFit="1" customWidth="1"/>
    <col min="8174" max="8174" width="1.7109375" style="27" customWidth="1"/>
    <col min="8175" max="8175" width="14.42578125" style="27" bestFit="1" customWidth="1"/>
    <col min="8176" max="8176" width="1.42578125" style="27" customWidth="1"/>
    <col min="8177" max="8177" width="14.42578125" style="27" bestFit="1" customWidth="1"/>
    <col min="8178" max="8178" width="1.7109375" style="27" customWidth="1"/>
    <col min="8179" max="8179" width="13.7109375" style="27" bestFit="1" customWidth="1"/>
    <col min="8180" max="8180" width="1.7109375" style="27" customWidth="1"/>
    <col min="8181" max="8181" width="13" style="27" bestFit="1" customWidth="1"/>
    <col min="8182" max="8426" width="11.28515625" style="27"/>
    <col min="8427" max="8427" width="61.5703125" style="27" customWidth="1"/>
    <col min="8428" max="8428" width="2.5703125" style="27" customWidth="1"/>
    <col min="8429" max="8429" width="13.7109375" style="27" bestFit="1" customWidth="1"/>
    <col min="8430" max="8430" width="1.7109375" style="27" customWidth="1"/>
    <col min="8431" max="8431" width="14.42578125" style="27" bestFit="1" customWidth="1"/>
    <col min="8432" max="8432" width="1.42578125" style="27" customWidth="1"/>
    <col min="8433" max="8433" width="14.42578125" style="27" bestFit="1" customWidth="1"/>
    <col min="8434" max="8434" width="1.7109375" style="27" customWidth="1"/>
    <col min="8435" max="8435" width="13.7109375" style="27" bestFit="1" customWidth="1"/>
    <col min="8436" max="8436" width="1.7109375" style="27" customWidth="1"/>
    <col min="8437" max="8437" width="13" style="27" bestFit="1" customWidth="1"/>
    <col min="8438" max="8682" width="11.28515625" style="27"/>
    <col min="8683" max="8683" width="61.5703125" style="27" customWidth="1"/>
    <col min="8684" max="8684" width="2.5703125" style="27" customWidth="1"/>
    <col min="8685" max="8685" width="13.7109375" style="27" bestFit="1" customWidth="1"/>
    <col min="8686" max="8686" width="1.7109375" style="27" customWidth="1"/>
    <col min="8687" max="8687" width="14.42578125" style="27" bestFit="1" customWidth="1"/>
    <col min="8688" max="8688" width="1.42578125" style="27" customWidth="1"/>
    <col min="8689" max="8689" width="14.42578125" style="27" bestFit="1" customWidth="1"/>
    <col min="8690" max="8690" width="1.7109375" style="27" customWidth="1"/>
    <col min="8691" max="8691" width="13.7109375" style="27" bestFit="1" customWidth="1"/>
    <col min="8692" max="8692" width="1.7109375" style="27" customWidth="1"/>
    <col min="8693" max="8693" width="13" style="27" bestFit="1" customWidth="1"/>
    <col min="8694" max="8938" width="11.28515625" style="27"/>
    <col min="8939" max="8939" width="61.5703125" style="27" customWidth="1"/>
    <col min="8940" max="8940" width="2.5703125" style="27" customWidth="1"/>
    <col min="8941" max="8941" width="13.7109375" style="27" bestFit="1" customWidth="1"/>
    <col min="8942" max="8942" width="1.7109375" style="27" customWidth="1"/>
    <col min="8943" max="8943" width="14.42578125" style="27" bestFit="1" customWidth="1"/>
    <col min="8944" max="8944" width="1.42578125" style="27" customWidth="1"/>
    <col min="8945" max="8945" width="14.42578125" style="27" bestFit="1" customWidth="1"/>
    <col min="8946" max="8946" width="1.7109375" style="27" customWidth="1"/>
    <col min="8947" max="8947" width="13.7109375" style="27" bestFit="1" customWidth="1"/>
    <col min="8948" max="8948" width="1.7109375" style="27" customWidth="1"/>
    <col min="8949" max="8949" width="13" style="27" bestFit="1" customWidth="1"/>
    <col min="8950" max="9194" width="11.28515625" style="27"/>
    <col min="9195" max="9195" width="61.5703125" style="27" customWidth="1"/>
    <col min="9196" max="9196" width="2.5703125" style="27" customWidth="1"/>
    <col min="9197" max="9197" width="13.7109375" style="27" bestFit="1" customWidth="1"/>
    <col min="9198" max="9198" width="1.7109375" style="27" customWidth="1"/>
    <col min="9199" max="9199" width="14.42578125" style="27" bestFit="1" customWidth="1"/>
    <col min="9200" max="9200" width="1.42578125" style="27" customWidth="1"/>
    <col min="9201" max="9201" width="14.42578125" style="27" bestFit="1" customWidth="1"/>
    <col min="9202" max="9202" width="1.7109375" style="27" customWidth="1"/>
    <col min="9203" max="9203" width="13.7109375" style="27" bestFit="1" customWidth="1"/>
    <col min="9204" max="9204" width="1.7109375" style="27" customWidth="1"/>
    <col min="9205" max="9205" width="13" style="27" bestFit="1" customWidth="1"/>
    <col min="9206" max="9450" width="11.28515625" style="27"/>
    <col min="9451" max="9451" width="61.5703125" style="27" customWidth="1"/>
    <col min="9452" max="9452" width="2.5703125" style="27" customWidth="1"/>
    <col min="9453" max="9453" width="13.7109375" style="27" bestFit="1" customWidth="1"/>
    <col min="9454" max="9454" width="1.7109375" style="27" customWidth="1"/>
    <col min="9455" max="9455" width="14.42578125" style="27" bestFit="1" customWidth="1"/>
    <col min="9456" max="9456" width="1.42578125" style="27" customWidth="1"/>
    <col min="9457" max="9457" width="14.42578125" style="27" bestFit="1" customWidth="1"/>
    <col min="9458" max="9458" width="1.7109375" style="27" customWidth="1"/>
    <col min="9459" max="9459" width="13.7109375" style="27" bestFit="1" customWidth="1"/>
    <col min="9460" max="9460" width="1.7109375" style="27" customWidth="1"/>
    <col min="9461" max="9461" width="13" style="27" bestFit="1" customWidth="1"/>
    <col min="9462" max="9706" width="11.28515625" style="27"/>
    <col min="9707" max="9707" width="61.5703125" style="27" customWidth="1"/>
    <col min="9708" max="9708" width="2.5703125" style="27" customWidth="1"/>
    <col min="9709" max="9709" width="13.7109375" style="27" bestFit="1" customWidth="1"/>
    <col min="9710" max="9710" width="1.7109375" style="27" customWidth="1"/>
    <col min="9711" max="9711" width="14.42578125" style="27" bestFit="1" customWidth="1"/>
    <col min="9712" max="9712" width="1.42578125" style="27" customWidth="1"/>
    <col min="9713" max="9713" width="14.42578125" style="27" bestFit="1" customWidth="1"/>
    <col min="9714" max="9714" width="1.7109375" style="27" customWidth="1"/>
    <col min="9715" max="9715" width="13.7109375" style="27" bestFit="1" customWidth="1"/>
    <col min="9716" max="9716" width="1.7109375" style="27" customWidth="1"/>
    <col min="9717" max="9717" width="13" style="27" bestFit="1" customWidth="1"/>
    <col min="9718" max="9962" width="11.28515625" style="27"/>
    <col min="9963" max="9963" width="61.5703125" style="27" customWidth="1"/>
    <col min="9964" max="9964" width="2.5703125" style="27" customWidth="1"/>
    <col min="9965" max="9965" width="13.7109375" style="27" bestFit="1" customWidth="1"/>
    <col min="9966" max="9966" width="1.7109375" style="27" customWidth="1"/>
    <col min="9967" max="9967" width="14.42578125" style="27" bestFit="1" customWidth="1"/>
    <col min="9968" max="9968" width="1.42578125" style="27" customWidth="1"/>
    <col min="9969" max="9969" width="14.42578125" style="27" bestFit="1" customWidth="1"/>
    <col min="9970" max="9970" width="1.7109375" style="27" customWidth="1"/>
    <col min="9971" max="9971" width="13.7109375" style="27" bestFit="1" customWidth="1"/>
    <col min="9972" max="9972" width="1.7109375" style="27" customWidth="1"/>
    <col min="9973" max="9973" width="13" style="27" bestFit="1" customWidth="1"/>
    <col min="9974" max="10218" width="11.28515625" style="27"/>
    <col min="10219" max="10219" width="61.5703125" style="27" customWidth="1"/>
    <col min="10220" max="10220" width="2.5703125" style="27" customWidth="1"/>
    <col min="10221" max="10221" width="13.7109375" style="27" bestFit="1" customWidth="1"/>
    <col min="10222" max="10222" width="1.7109375" style="27" customWidth="1"/>
    <col min="10223" max="10223" width="14.42578125" style="27" bestFit="1" customWidth="1"/>
    <col min="10224" max="10224" width="1.42578125" style="27" customWidth="1"/>
    <col min="10225" max="10225" width="14.42578125" style="27" bestFit="1" customWidth="1"/>
    <col min="10226" max="10226" width="1.7109375" style="27" customWidth="1"/>
    <col min="10227" max="10227" width="13.7109375" style="27" bestFit="1" customWidth="1"/>
    <col min="10228" max="10228" width="1.7109375" style="27" customWidth="1"/>
    <col min="10229" max="10229" width="13" style="27" bestFit="1" customWidth="1"/>
    <col min="10230" max="10474" width="11.28515625" style="27"/>
    <col min="10475" max="10475" width="61.5703125" style="27" customWidth="1"/>
    <col min="10476" max="10476" width="2.5703125" style="27" customWidth="1"/>
    <col min="10477" max="10477" width="13.7109375" style="27" bestFit="1" customWidth="1"/>
    <col min="10478" max="10478" width="1.7109375" style="27" customWidth="1"/>
    <col min="10479" max="10479" width="14.42578125" style="27" bestFit="1" customWidth="1"/>
    <col min="10480" max="10480" width="1.42578125" style="27" customWidth="1"/>
    <col min="10481" max="10481" width="14.42578125" style="27" bestFit="1" customWidth="1"/>
    <col min="10482" max="10482" width="1.7109375" style="27" customWidth="1"/>
    <col min="10483" max="10483" width="13.7109375" style="27" bestFit="1" customWidth="1"/>
    <col min="10484" max="10484" width="1.7109375" style="27" customWidth="1"/>
    <col min="10485" max="10485" width="13" style="27" bestFit="1" customWidth="1"/>
    <col min="10486" max="10730" width="11.28515625" style="27"/>
    <col min="10731" max="10731" width="61.5703125" style="27" customWidth="1"/>
    <col min="10732" max="10732" width="2.5703125" style="27" customWidth="1"/>
    <col min="10733" max="10733" width="13.7109375" style="27" bestFit="1" customWidth="1"/>
    <col min="10734" max="10734" width="1.7109375" style="27" customWidth="1"/>
    <col min="10735" max="10735" width="14.42578125" style="27" bestFit="1" customWidth="1"/>
    <col min="10736" max="10736" width="1.42578125" style="27" customWidth="1"/>
    <col min="10737" max="10737" width="14.42578125" style="27" bestFit="1" customWidth="1"/>
    <col min="10738" max="10738" width="1.7109375" style="27" customWidth="1"/>
    <col min="10739" max="10739" width="13.7109375" style="27" bestFit="1" customWidth="1"/>
    <col min="10740" max="10740" width="1.7109375" style="27" customWidth="1"/>
    <col min="10741" max="10741" width="13" style="27" bestFit="1" customWidth="1"/>
    <col min="10742" max="10986" width="11.28515625" style="27"/>
    <col min="10987" max="10987" width="61.5703125" style="27" customWidth="1"/>
    <col min="10988" max="10988" width="2.5703125" style="27" customWidth="1"/>
    <col min="10989" max="10989" width="13.7109375" style="27" bestFit="1" customWidth="1"/>
    <col min="10990" max="10990" width="1.7109375" style="27" customWidth="1"/>
    <col min="10991" max="10991" width="14.42578125" style="27" bestFit="1" customWidth="1"/>
    <col min="10992" max="10992" width="1.42578125" style="27" customWidth="1"/>
    <col min="10993" max="10993" width="14.42578125" style="27" bestFit="1" customWidth="1"/>
    <col min="10994" max="10994" width="1.7109375" style="27" customWidth="1"/>
    <col min="10995" max="10995" width="13.7109375" style="27" bestFit="1" customWidth="1"/>
    <col min="10996" max="10996" width="1.7109375" style="27" customWidth="1"/>
    <col min="10997" max="10997" width="13" style="27" bestFit="1" customWidth="1"/>
    <col min="10998" max="11242" width="11.28515625" style="27"/>
    <col min="11243" max="11243" width="61.5703125" style="27" customWidth="1"/>
    <col min="11244" max="11244" width="2.5703125" style="27" customWidth="1"/>
    <col min="11245" max="11245" width="13.7109375" style="27" bestFit="1" customWidth="1"/>
    <col min="11246" max="11246" width="1.7109375" style="27" customWidth="1"/>
    <col min="11247" max="11247" width="14.42578125" style="27" bestFit="1" customWidth="1"/>
    <col min="11248" max="11248" width="1.42578125" style="27" customWidth="1"/>
    <col min="11249" max="11249" width="14.42578125" style="27" bestFit="1" customWidth="1"/>
    <col min="11250" max="11250" width="1.7109375" style="27" customWidth="1"/>
    <col min="11251" max="11251" width="13.7109375" style="27" bestFit="1" customWidth="1"/>
    <col min="11252" max="11252" width="1.7109375" style="27" customWidth="1"/>
    <col min="11253" max="11253" width="13" style="27" bestFit="1" customWidth="1"/>
    <col min="11254" max="11498" width="11.28515625" style="27"/>
    <col min="11499" max="11499" width="61.5703125" style="27" customWidth="1"/>
    <col min="11500" max="11500" width="2.5703125" style="27" customWidth="1"/>
    <col min="11501" max="11501" width="13.7109375" style="27" bestFit="1" customWidth="1"/>
    <col min="11502" max="11502" width="1.7109375" style="27" customWidth="1"/>
    <col min="11503" max="11503" width="14.42578125" style="27" bestFit="1" customWidth="1"/>
    <col min="11504" max="11504" width="1.42578125" style="27" customWidth="1"/>
    <col min="11505" max="11505" width="14.42578125" style="27" bestFit="1" customWidth="1"/>
    <col min="11506" max="11506" width="1.7109375" style="27" customWidth="1"/>
    <col min="11507" max="11507" width="13.7109375" style="27" bestFit="1" customWidth="1"/>
    <col min="11508" max="11508" width="1.7109375" style="27" customWidth="1"/>
    <col min="11509" max="11509" width="13" style="27" bestFit="1" customWidth="1"/>
    <col min="11510" max="11754" width="11.28515625" style="27"/>
    <col min="11755" max="11755" width="61.5703125" style="27" customWidth="1"/>
    <col min="11756" max="11756" width="2.5703125" style="27" customWidth="1"/>
    <col min="11757" max="11757" width="13.7109375" style="27" bestFit="1" customWidth="1"/>
    <col min="11758" max="11758" width="1.7109375" style="27" customWidth="1"/>
    <col min="11759" max="11759" width="14.42578125" style="27" bestFit="1" customWidth="1"/>
    <col min="11760" max="11760" width="1.42578125" style="27" customWidth="1"/>
    <col min="11761" max="11761" width="14.42578125" style="27" bestFit="1" customWidth="1"/>
    <col min="11762" max="11762" width="1.7109375" style="27" customWidth="1"/>
    <col min="11763" max="11763" width="13.7109375" style="27" bestFit="1" customWidth="1"/>
    <col min="11764" max="11764" width="1.7109375" style="27" customWidth="1"/>
    <col min="11765" max="11765" width="13" style="27" bestFit="1" customWidth="1"/>
    <col min="11766" max="12010" width="11.28515625" style="27"/>
    <col min="12011" max="12011" width="61.5703125" style="27" customWidth="1"/>
    <col min="12012" max="12012" width="2.5703125" style="27" customWidth="1"/>
    <col min="12013" max="12013" width="13.7109375" style="27" bestFit="1" customWidth="1"/>
    <col min="12014" max="12014" width="1.7109375" style="27" customWidth="1"/>
    <col min="12015" max="12015" width="14.42578125" style="27" bestFit="1" customWidth="1"/>
    <col min="12016" max="12016" width="1.42578125" style="27" customWidth="1"/>
    <col min="12017" max="12017" width="14.42578125" style="27" bestFit="1" customWidth="1"/>
    <col min="12018" max="12018" width="1.7109375" style="27" customWidth="1"/>
    <col min="12019" max="12019" width="13.7109375" style="27" bestFit="1" customWidth="1"/>
    <col min="12020" max="12020" width="1.7109375" style="27" customWidth="1"/>
    <col min="12021" max="12021" width="13" style="27" bestFit="1" customWidth="1"/>
    <col min="12022" max="12266" width="11.28515625" style="27"/>
    <col min="12267" max="12267" width="61.5703125" style="27" customWidth="1"/>
    <col min="12268" max="12268" width="2.5703125" style="27" customWidth="1"/>
    <col min="12269" max="12269" width="13.7109375" style="27" bestFit="1" customWidth="1"/>
    <col min="12270" max="12270" width="1.7109375" style="27" customWidth="1"/>
    <col min="12271" max="12271" width="14.42578125" style="27" bestFit="1" customWidth="1"/>
    <col min="12272" max="12272" width="1.42578125" style="27" customWidth="1"/>
    <col min="12273" max="12273" width="14.42578125" style="27" bestFit="1" customWidth="1"/>
    <col min="12274" max="12274" width="1.7109375" style="27" customWidth="1"/>
    <col min="12275" max="12275" width="13.7109375" style="27" bestFit="1" customWidth="1"/>
    <col min="12276" max="12276" width="1.7109375" style="27" customWidth="1"/>
    <col min="12277" max="12277" width="13" style="27" bestFit="1" customWidth="1"/>
    <col min="12278" max="12522" width="11.28515625" style="27"/>
    <col min="12523" max="12523" width="61.5703125" style="27" customWidth="1"/>
    <col min="12524" max="12524" width="2.5703125" style="27" customWidth="1"/>
    <col min="12525" max="12525" width="13.7109375" style="27" bestFit="1" customWidth="1"/>
    <col min="12526" max="12526" width="1.7109375" style="27" customWidth="1"/>
    <col min="12527" max="12527" width="14.42578125" style="27" bestFit="1" customWidth="1"/>
    <col min="12528" max="12528" width="1.42578125" style="27" customWidth="1"/>
    <col min="12529" max="12529" width="14.42578125" style="27" bestFit="1" customWidth="1"/>
    <col min="12530" max="12530" width="1.7109375" style="27" customWidth="1"/>
    <col min="12531" max="12531" width="13.7109375" style="27" bestFit="1" customWidth="1"/>
    <col min="12532" max="12532" width="1.7109375" style="27" customWidth="1"/>
    <col min="12533" max="12533" width="13" style="27" bestFit="1" customWidth="1"/>
    <col min="12534" max="12778" width="11.28515625" style="27"/>
    <col min="12779" max="12779" width="61.5703125" style="27" customWidth="1"/>
    <col min="12780" max="12780" width="2.5703125" style="27" customWidth="1"/>
    <col min="12781" max="12781" width="13.7109375" style="27" bestFit="1" customWidth="1"/>
    <col min="12782" max="12782" width="1.7109375" style="27" customWidth="1"/>
    <col min="12783" max="12783" width="14.42578125" style="27" bestFit="1" customWidth="1"/>
    <col min="12784" max="12784" width="1.42578125" style="27" customWidth="1"/>
    <col min="12785" max="12785" width="14.42578125" style="27" bestFit="1" customWidth="1"/>
    <col min="12786" max="12786" width="1.7109375" style="27" customWidth="1"/>
    <col min="12787" max="12787" width="13.7109375" style="27" bestFit="1" customWidth="1"/>
    <col min="12788" max="12788" width="1.7109375" style="27" customWidth="1"/>
    <col min="12789" max="12789" width="13" style="27" bestFit="1" customWidth="1"/>
    <col min="12790" max="13034" width="11.28515625" style="27"/>
    <col min="13035" max="13035" width="61.5703125" style="27" customWidth="1"/>
    <col min="13036" max="13036" width="2.5703125" style="27" customWidth="1"/>
    <col min="13037" max="13037" width="13.7109375" style="27" bestFit="1" customWidth="1"/>
    <col min="13038" max="13038" width="1.7109375" style="27" customWidth="1"/>
    <col min="13039" max="13039" width="14.42578125" style="27" bestFit="1" customWidth="1"/>
    <col min="13040" max="13040" width="1.42578125" style="27" customWidth="1"/>
    <col min="13041" max="13041" width="14.42578125" style="27" bestFit="1" customWidth="1"/>
    <col min="13042" max="13042" width="1.7109375" style="27" customWidth="1"/>
    <col min="13043" max="13043" width="13.7109375" style="27" bestFit="1" customWidth="1"/>
    <col min="13044" max="13044" width="1.7109375" style="27" customWidth="1"/>
    <col min="13045" max="13045" width="13" style="27" bestFit="1" customWidth="1"/>
    <col min="13046" max="13290" width="11.28515625" style="27"/>
    <col min="13291" max="13291" width="61.5703125" style="27" customWidth="1"/>
    <col min="13292" max="13292" width="2.5703125" style="27" customWidth="1"/>
    <col min="13293" max="13293" width="13.7109375" style="27" bestFit="1" customWidth="1"/>
    <col min="13294" max="13294" width="1.7109375" style="27" customWidth="1"/>
    <col min="13295" max="13295" width="14.42578125" style="27" bestFit="1" customWidth="1"/>
    <col min="13296" max="13296" width="1.42578125" style="27" customWidth="1"/>
    <col min="13297" max="13297" width="14.42578125" style="27" bestFit="1" customWidth="1"/>
    <col min="13298" max="13298" width="1.7109375" style="27" customWidth="1"/>
    <col min="13299" max="13299" width="13.7109375" style="27" bestFit="1" customWidth="1"/>
    <col min="13300" max="13300" width="1.7109375" style="27" customWidth="1"/>
    <col min="13301" max="13301" width="13" style="27" bestFit="1" customWidth="1"/>
    <col min="13302" max="13546" width="11.28515625" style="27"/>
    <col min="13547" max="13547" width="61.5703125" style="27" customWidth="1"/>
    <col min="13548" max="13548" width="2.5703125" style="27" customWidth="1"/>
    <col min="13549" max="13549" width="13.7109375" style="27" bestFit="1" customWidth="1"/>
    <col min="13550" max="13550" width="1.7109375" style="27" customWidth="1"/>
    <col min="13551" max="13551" width="14.42578125" style="27" bestFit="1" customWidth="1"/>
    <col min="13552" max="13552" width="1.42578125" style="27" customWidth="1"/>
    <col min="13553" max="13553" width="14.42578125" style="27" bestFit="1" customWidth="1"/>
    <col min="13554" max="13554" width="1.7109375" style="27" customWidth="1"/>
    <col min="13555" max="13555" width="13.7109375" style="27" bestFit="1" customWidth="1"/>
    <col min="13556" max="13556" width="1.7109375" style="27" customWidth="1"/>
    <col min="13557" max="13557" width="13" style="27" bestFit="1" customWidth="1"/>
    <col min="13558" max="13802" width="11.28515625" style="27"/>
    <col min="13803" max="13803" width="61.5703125" style="27" customWidth="1"/>
    <col min="13804" max="13804" width="2.5703125" style="27" customWidth="1"/>
    <col min="13805" max="13805" width="13.7109375" style="27" bestFit="1" customWidth="1"/>
    <col min="13806" max="13806" width="1.7109375" style="27" customWidth="1"/>
    <col min="13807" max="13807" width="14.42578125" style="27" bestFit="1" customWidth="1"/>
    <col min="13808" max="13808" width="1.42578125" style="27" customWidth="1"/>
    <col min="13809" max="13809" width="14.42578125" style="27" bestFit="1" customWidth="1"/>
    <col min="13810" max="13810" width="1.7109375" style="27" customWidth="1"/>
    <col min="13811" max="13811" width="13.7109375" style="27" bestFit="1" customWidth="1"/>
    <col min="13812" max="13812" width="1.7109375" style="27" customWidth="1"/>
    <col min="13813" max="13813" width="13" style="27" bestFit="1" customWidth="1"/>
    <col min="13814" max="14058" width="11.28515625" style="27"/>
    <col min="14059" max="14059" width="61.5703125" style="27" customWidth="1"/>
    <col min="14060" max="14060" width="2.5703125" style="27" customWidth="1"/>
    <col min="14061" max="14061" width="13.7109375" style="27" bestFit="1" customWidth="1"/>
    <col min="14062" max="14062" width="1.7109375" style="27" customWidth="1"/>
    <col min="14063" max="14063" width="14.42578125" style="27" bestFit="1" customWidth="1"/>
    <col min="14064" max="14064" width="1.42578125" style="27" customWidth="1"/>
    <col min="14065" max="14065" width="14.42578125" style="27" bestFit="1" customWidth="1"/>
    <col min="14066" max="14066" width="1.7109375" style="27" customWidth="1"/>
    <col min="14067" max="14067" width="13.7109375" style="27" bestFit="1" customWidth="1"/>
    <col min="14068" max="14068" width="1.7109375" style="27" customWidth="1"/>
    <col min="14069" max="14069" width="13" style="27" bestFit="1" customWidth="1"/>
    <col min="14070" max="14314" width="11.28515625" style="27"/>
    <col min="14315" max="14315" width="61.5703125" style="27" customWidth="1"/>
    <col min="14316" max="14316" width="2.5703125" style="27" customWidth="1"/>
    <col min="14317" max="14317" width="13.7109375" style="27" bestFit="1" customWidth="1"/>
    <col min="14318" max="14318" width="1.7109375" style="27" customWidth="1"/>
    <col min="14319" max="14319" width="14.42578125" style="27" bestFit="1" customWidth="1"/>
    <col min="14320" max="14320" width="1.42578125" style="27" customWidth="1"/>
    <col min="14321" max="14321" width="14.42578125" style="27" bestFit="1" customWidth="1"/>
    <col min="14322" max="14322" width="1.7109375" style="27" customWidth="1"/>
    <col min="14323" max="14323" width="13.7109375" style="27" bestFit="1" customWidth="1"/>
    <col min="14324" max="14324" width="1.7109375" style="27" customWidth="1"/>
    <col min="14325" max="14325" width="13" style="27" bestFit="1" customWidth="1"/>
    <col min="14326" max="14570" width="11.28515625" style="27"/>
    <col min="14571" max="14571" width="61.5703125" style="27" customWidth="1"/>
    <col min="14572" max="14572" width="2.5703125" style="27" customWidth="1"/>
    <col min="14573" max="14573" width="13.7109375" style="27" bestFit="1" customWidth="1"/>
    <col min="14574" max="14574" width="1.7109375" style="27" customWidth="1"/>
    <col min="14575" max="14575" width="14.42578125" style="27" bestFit="1" customWidth="1"/>
    <col min="14576" max="14576" width="1.42578125" style="27" customWidth="1"/>
    <col min="14577" max="14577" width="14.42578125" style="27" bestFit="1" customWidth="1"/>
    <col min="14578" max="14578" width="1.7109375" style="27" customWidth="1"/>
    <col min="14579" max="14579" width="13.7109375" style="27" bestFit="1" customWidth="1"/>
    <col min="14580" max="14580" width="1.7109375" style="27" customWidth="1"/>
    <col min="14581" max="14581" width="13" style="27" bestFit="1" customWidth="1"/>
    <col min="14582" max="14826" width="11.28515625" style="27"/>
    <col min="14827" max="14827" width="61.5703125" style="27" customWidth="1"/>
    <col min="14828" max="14828" width="2.5703125" style="27" customWidth="1"/>
    <col min="14829" max="14829" width="13.7109375" style="27" bestFit="1" customWidth="1"/>
    <col min="14830" max="14830" width="1.7109375" style="27" customWidth="1"/>
    <col min="14831" max="14831" width="14.42578125" style="27" bestFit="1" customWidth="1"/>
    <col min="14832" max="14832" width="1.42578125" style="27" customWidth="1"/>
    <col min="14833" max="14833" width="14.42578125" style="27" bestFit="1" customWidth="1"/>
    <col min="14834" max="14834" width="1.7109375" style="27" customWidth="1"/>
    <col min="14835" max="14835" width="13.7109375" style="27" bestFit="1" customWidth="1"/>
    <col min="14836" max="14836" width="1.7109375" style="27" customWidth="1"/>
    <col min="14837" max="14837" width="13" style="27" bestFit="1" customWidth="1"/>
    <col min="14838" max="15082" width="11.28515625" style="27"/>
    <col min="15083" max="15083" width="61.5703125" style="27" customWidth="1"/>
    <col min="15084" max="15084" width="2.5703125" style="27" customWidth="1"/>
    <col min="15085" max="15085" width="13.7109375" style="27" bestFit="1" customWidth="1"/>
    <col min="15086" max="15086" width="1.7109375" style="27" customWidth="1"/>
    <col min="15087" max="15087" width="14.42578125" style="27" bestFit="1" customWidth="1"/>
    <col min="15088" max="15088" width="1.42578125" style="27" customWidth="1"/>
    <col min="15089" max="15089" width="14.42578125" style="27" bestFit="1" customWidth="1"/>
    <col min="15090" max="15090" width="1.7109375" style="27" customWidth="1"/>
    <col min="15091" max="15091" width="13.7109375" style="27" bestFit="1" customWidth="1"/>
    <col min="15092" max="15092" width="1.7109375" style="27" customWidth="1"/>
    <col min="15093" max="15093" width="13" style="27" bestFit="1" customWidth="1"/>
    <col min="15094" max="15338" width="11.28515625" style="27"/>
    <col min="15339" max="15339" width="61.5703125" style="27" customWidth="1"/>
    <col min="15340" max="15340" width="2.5703125" style="27" customWidth="1"/>
    <col min="15341" max="15341" width="13.7109375" style="27" bestFit="1" customWidth="1"/>
    <col min="15342" max="15342" width="1.7109375" style="27" customWidth="1"/>
    <col min="15343" max="15343" width="14.42578125" style="27" bestFit="1" customWidth="1"/>
    <col min="15344" max="15344" width="1.42578125" style="27" customWidth="1"/>
    <col min="15345" max="15345" width="14.42578125" style="27" bestFit="1" customWidth="1"/>
    <col min="15346" max="15346" width="1.7109375" style="27" customWidth="1"/>
    <col min="15347" max="15347" width="13.7109375" style="27" bestFit="1" customWidth="1"/>
    <col min="15348" max="15348" width="1.7109375" style="27" customWidth="1"/>
    <col min="15349" max="15349" width="13" style="27" bestFit="1" customWidth="1"/>
    <col min="15350" max="15594" width="11.28515625" style="27"/>
    <col min="15595" max="15595" width="61.5703125" style="27" customWidth="1"/>
    <col min="15596" max="15596" width="2.5703125" style="27" customWidth="1"/>
    <col min="15597" max="15597" width="13.7109375" style="27" bestFit="1" customWidth="1"/>
    <col min="15598" max="15598" width="1.7109375" style="27" customWidth="1"/>
    <col min="15599" max="15599" width="14.42578125" style="27" bestFit="1" customWidth="1"/>
    <col min="15600" max="15600" width="1.42578125" style="27" customWidth="1"/>
    <col min="15601" max="15601" width="14.42578125" style="27" bestFit="1" customWidth="1"/>
    <col min="15602" max="15602" width="1.7109375" style="27" customWidth="1"/>
    <col min="15603" max="15603" width="13.7109375" style="27" bestFit="1" customWidth="1"/>
    <col min="15604" max="15604" width="1.7109375" style="27" customWidth="1"/>
    <col min="15605" max="15605" width="13" style="27" bestFit="1" customWidth="1"/>
    <col min="15606" max="15850" width="11.28515625" style="27"/>
    <col min="15851" max="15851" width="61.5703125" style="27" customWidth="1"/>
    <col min="15852" max="15852" width="2.5703125" style="27" customWidth="1"/>
    <col min="15853" max="15853" width="13.7109375" style="27" bestFit="1" customWidth="1"/>
    <col min="15854" max="15854" width="1.7109375" style="27" customWidth="1"/>
    <col min="15855" max="15855" width="14.42578125" style="27" bestFit="1" customWidth="1"/>
    <col min="15856" max="15856" width="1.42578125" style="27" customWidth="1"/>
    <col min="15857" max="15857" width="14.42578125" style="27" bestFit="1" customWidth="1"/>
    <col min="15858" max="15858" width="1.7109375" style="27" customWidth="1"/>
    <col min="15859" max="15859" width="13.7109375" style="27" bestFit="1" customWidth="1"/>
    <col min="15860" max="15860" width="1.7109375" style="27" customWidth="1"/>
    <col min="15861" max="15861" width="13" style="27" bestFit="1" customWidth="1"/>
    <col min="15862" max="16106" width="11.28515625" style="27"/>
    <col min="16107" max="16107" width="61.5703125" style="27" customWidth="1"/>
    <col min="16108" max="16108" width="2.5703125" style="27" customWidth="1"/>
    <col min="16109" max="16109" width="13.7109375" style="27" bestFit="1" customWidth="1"/>
    <col min="16110" max="16110" width="1.7109375" style="27" customWidth="1"/>
    <col min="16111" max="16111" width="14.42578125" style="27" bestFit="1" customWidth="1"/>
    <col min="16112" max="16112" width="1.42578125" style="27" customWidth="1"/>
    <col min="16113" max="16113" width="14.42578125" style="27" bestFit="1" customWidth="1"/>
    <col min="16114" max="16114" width="1.7109375" style="27" customWidth="1"/>
    <col min="16115" max="16115" width="13.7109375" style="27" bestFit="1" customWidth="1"/>
    <col min="16116" max="16116" width="1.7109375" style="27" customWidth="1"/>
    <col min="16117" max="16117" width="13" style="27" bestFit="1" customWidth="1"/>
    <col min="16118" max="16384" width="11.28515625" style="27"/>
  </cols>
  <sheetData>
    <row r="1" spans="1:11" ht="12.95" customHeight="1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12.95" customHeight="1">
      <c r="A2" s="211" t="s">
        <v>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1" ht="12.95" customHeight="1">
      <c r="A3" s="211" t="s">
        <v>8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</row>
    <row r="4" spans="1:11" s="2" customForma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2.95" customHeight="1">
      <c r="A5" s="83"/>
      <c r="B5" s="137"/>
      <c r="C5" s="14"/>
      <c r="D5" s="137"/>
      <c r="E5" s="14"/>
      <c r="F5" s="137"/>
      <c r="G5" s="14"/>
      <c r="H5" s="137"/>
      <c r="I5" s="14"/>
      <c r="J5" s="156"/>
      <c r="K5" s="14"/>
    </row>
    <row r="6" spans="1:11">
      <c r="A6" s="84"/>
      <c r="B6" s="14"/>
      <c r="C6" s="212" t="s">
        <v>78</v>
      </c>
      <c r="D6" s="212"/>
      <c r="E6" s="212"/>
      <c r="F6" s="212"/>
      <c r="G6" s="212"/>
      <c r="H6" s="14"/>
      <c r="I6" s="209" t="s">
        <v>152</v>
      </c>
      <c r="J6" s="209"/>
      <c r="K6" s="209"/>
    </row>
    <row r="7" spans="1:11" ht="16.5" customHeight="1">
      <c r="B7" s="28"/>
      <c r="C7" s="155" t="s">
        <v>29</v>
      </c>
      <c r="D7" s="66"/>
      <c r="E7" s="155" t="s">
        <v>119</v>
      </c>
      <c r="F7" s="66"/>
      <c r="G7" s="155" t="s">
        <v>29</v>
      </c>
      <c r="H7" s="28"/>
      <c r="I7" s="155" t="s">
        <v>29</v>
      </c>
      <c r="J7" s="150"/>
      <c r="K7" s="155" t="s">
        <v>29</v>
      </c>
    </row>
    <row r="8" spans="1:11" ht="16.5" customHeight="1">
      <c r="B8" s="28"/>
      <c r="C8" s="1" t="s">
        <v>117</v>
      </c>
      <c r="D8" s="66"/>
      <c r="E8" s="1" t="s">
        <v>117</v>
      </c>
      <c r="F8" s="66"/>
      <c r="G8" s="1" t="s">
        <v>28</v>
      </c>
      <c r="H8" s="28"/>
      <c r="I8" s="1" t="s">
        <v>117</v>
      </c>
      <c r="J8" s="150"/>
      <c r="K8" s="1" t="s">
        <v>28</v>
      </c>
    </row>
    <row r="9" spans="1:11" ht="17.25" customHeight="1">
      <c r="B9" s="28"/>
      <c r="C9" s="175" t="s">
        <v>3</v>
      </c>
      <c r="D9" s="28"/>
      <c r="E9" s="175" t="s">
        <v>3</v>
      </c>
      <c r="F9" s="28"/>
      <c r="G9" s="175" t="s">
        <v>3</v>
      </c>
      <c r="H9" s="28"/>
      <c r="I9" s="175" t="s">
        <v>3</v>
      </c>
      <c r="J9" s="150"/>
      <c r="K9" s="15"/>
    </row>
    <row r="10" spans="1:11" s="149" customFormat="1" ht="17.25" customHeight="1">
      <c r="A10" s="13" t="s">
        <v>79</v>
      </c>
      <c r="B10" s="150"/>
      <c r="C10" s="155"/>
      <c r="D10" s="150"/>
      <c r="E10" s="155"/>
      <c r="F10" s="150"/>
      <c r="G10" s="155"/>
      <c r="H10" s="150"/>
      <c r="I10" s="155"/>
      <c r="J10" s="150"/>
      <c r="K10" s="151"/>
    </row>
    <row r="11" spans="1:11" ht="17.25" customHeight="1">
      <c r="A11" s="27" t="s">
        <v>81</v>
      </c>
      <c r="B11" s="28"/>
      <c r="C11" s="16">
        <f>'Detailed Revenue'!E10+'Detailed Revenue'!E16+'Detailed Revenue'!E23+'Detailed Revenue'!E29</f>
        <v>607</v>
      </c>
      <c r="D11" s="28"/>
      <c r="E11" s="16">
        <f>'Detailed Revenue'!G10+'Detailed Revenue'!G16+'Detailed Revenue'!G23+'Detailed Revenue'!G29</f>
        <v>515</v>
      </c>
      <c r="F11" s="28"/>
      <c r="G11" s="16">
        <f>'Detailed Revenue'!I10+'Detailed Revenue'!I16+'Detailed Revenue'!I23+'Detailed Revenue'!I29</f>
        <v>533</v>
      </c>
      <c r="H11" s="28"/>
      <c r="I11" s="16">
        <f>'Detailed Revenue'!K10+'Detailed Revenue'!K16+'Detailed Revenue'!K23+'Detailed Revenue'!K29</f>
        <v>2247</v>
      </c>
      <c r="J11" s="150"/>
      <c r="K11" s="16">
        <f>'Detailed Revenue'!M10+'Detailed Revenue'!M16+'Detailed Revenue'!M23+'Detailed Revenue'!M29</f>
        <v>2092</v>
      </c>
    </row>
    <row r="12" spans="1:11" ht="17.25" customHeight="1">
      <c r="A12" s="17" t="s">
        <v>136</v>
      </c>
      <c r="B12" s="18"/>
      <c r="C12" s="19"/>
      <c r="D12" s="18"/>
      <c r="E12" s="151"/>
      <c r="F12" s="18"/>
      <c r="G12" s="151"/>
      <c r="H12" s="18"/>
      <c r="I12" s="151"/>
      <c r="J12" s="18"/>
      <c r="K12" s="151"/>
    </row>
    <row r="13" spans="1:11" ht="17.25" customHeight="1">
      <c r="A13" s="80" t="s">
        <v>9</v>
      </c>
      <c r="B13" s="18"/>
      <c r="C13" s="6">
        <f>'Detailed Revenue'!E12+'Detailed Revenue'!E18</f>
        <v>-294</v>
      </c>
      <c r="D13" s="18"/>
      <c r="E13" s="148">
        <f>'Detailed Revenue'!G12+'Detailed Revenue'!G18</f>
        <v>-236</v>
      </c>
      <c r="F13" s="18"/>
      <c r="G13" s="148">
        <f>'Detailed Revenue'!I12+'Detailed Revenue'!I18</f>
        <v>-254</v>
      </c>
      <c r="H13" s="18"/>
      <c r="I13" s="148">
        <f>'Detailed Revenue'!K12+'Detailed Revenue'!K18</f>
        <v>-1065</v>
      </c>
      <c r="J13" s="18"/>
      <c r="K13" s="148">
        <f>'Detailed Revenue'!M12+'Detailed Revenue'!M18</f>
        <v>-1002</v>
      </c>
    </row>
    <row r="14" spans="1:11" ht="17.25" customHeight="1">
      <c r="A14" s="27" t="s">
        <v>10</v>
      </c>
      <c r="B14" s="18"/>
      <c r="C14" s="22">
        <f>'Detailed Revenue'!E13+'Detailed Revenue'!E19+'Detailed Revenue'!E25</f>
        <v>-108</v>
      </c>
      <c r="D14" s="18"/>
      <c r="E14" s="22">
        <f>'Detailed Revenue'!G13+'Detailed Revenue'!G19+'Detailed Revenue'!G25</f>
        <v>-85</v>
      </c>
      <c r="F14" s="18"/>
      <c r="G14" s="22">
        <f>'Detailed Revenue'!I13+'Detailed Revenue'!I19+'Detailed Revenue'!I25</f>
        <v>-75</v>
      </c>
      <c r="H14" s="18"/>
      <c r="I14" s="22">
        <f>'Detailed Revenue'!K13+'Detailed Revenue'!K19+'Detailed Revenue'!K25</f>
        <v>-368</v>
      </c>
      <c r="J14" s="18"/>
      <c r="K14" s="22">
        <f>'Detailed Revenue'!M13+'Detailed Revenue'!M19+'Detailed Revenue'!M25</f>
        <v>-314</v>
      </c>
    </row>
    <row r="15" spans="1:11" ht="17.25" customHeight="1">
      <c r="A15" s="80" t="s">
        <v>155</v>
      </c>
      <c r="B15" s="28"/>
      <c r="C15" s="21">
        <f>C11+SUM(C13:C14)</f>
        <v>205</v>
      </c>
      <c r="D15" s="28"/>
      <c r="E15" s="21">
        <f>E11+SUM(E13:E14)</f>
        <v>194</v>
      </c>
      <c r="F15" s="28"/>
      <c r="G15" s="21">
        <f>G11+SUM(G13:G14)</f>
        <v>204</v>
      </c>
      <c r="H15" s="28"/>
      <c r="I15" s="21">
        <f>I11+SUM(I13:I14)</f>
        <v>814</v>
      </c>
      <c r="J15" s="150"/>
      <c r="K15" s="21">
        <f>K11+SUM(K13:K14)</f>
        <v>776</v>
      </c>
    </row>
    <row r="16" spans="1:11" ht="17.25" customHeight="1">
      <c r="A16" s="81"/>
      <c r="B16" s="28"/>
      <c r="C16" s="21"/>
      <c r="D16" s="28"/>
      <c r="E16" s="21"/>
      <c r="F16" s="28"/>
      <c r="G16" s="21"/>
      <c r="H16" s="28"/>
      <c r="I16" s="21"/>
      <c r="J16" s="150"/>
      <c r="K16" s="21"/>
    </row>
    <row r="17" spans="1:11" ht="17.25" customHeight="1">
      <c r="A17" s="27" t="s">
        <v>82</v>
      </c>
      <c r="B17" s="28"/>
      <c r="C17" s="6">
        <f>'Detailed Revenue'!E33</f>
        <v>61</v>
      </c>
      <c r="D17" s="28"/>
      <c r="E17" s="148">
        <f>'Detailed Revenue'!G33</f>
        <v>59</v>
      </c>
      <c r="F17" s="28"/>
      <c r="G17" s="148">
        <f>'Detailed Revenue'!I33</f>
        <v>58</v>
      </c>
      <c r="H17" s="28"/>
      <c r="I17" s="148">
        <f>'Detailed Revenue'!K33</f>
        <v>238</v>
      </c>
      <c r="J17" s="150"/>
      <c r="K17" s="148">
        <f>'Detailed Revenue'!M33</f>
        <v>228</v>
      </c>
    </row>
    <row r="18" spans="1:11" ht="17.25" customHeight="1">
      <c r="A18" s="27" t="s">
        <v>83</v>
      </c>
      <c r="B18" s="28"/>
      <c r="C18" s="6">
        <f>'Detailed Revenue'!E39</f>
        <v>113</v>
      </c>
      <c r="D18" s="28"/>
      <c r="E18" s="148">
        <f>'Detailed Revenue'!G39</f>
        <v>114</v>
      </c>
      <c r="F18" s="28"/>
      <c r="G18" s="148">
        <f>'Detailed Revenue'!I39</f>
        <v>107</v>
      </c>
      <c r="H18" s="28"/>
      <c r="I18" s="148">
        <f>'Detailed Revenue'!K39</f>
        <v>473</v>
      </c>
      <c r="J18" s="150"/>
      <c r="K18" s="148">
        <f>'Detailed Revenue'!M39</f>
        <v>436</v>
      </c>
    </row>
    <row r="19" spans="1:11" ht="17.25" customHeight="1">
      <c r="A19" s="27" t="s">
        <v>84</v>
      </c>
      <c r="B19" s="28"/>
      <c r="C19" s="22">
        <f>'Detailed Revenue'!E45</f>
        <v>138</v>
      </c>
      <c r="D19" s="150"/>
      <c r="E19" s="22">
        <f>'Detailed Revenue'!G45</f>
        <v>130</v>
      </c>
      <c r="F19" s="150"/>
      <c r="G19" s="22">
        <f>'Detailed Revenue'!I45</f>
        <v>151</v>
      </c>
      <c r="H19" s="150"/>
      <c r="I19" s="22">
        <f>'Detailed Revenue'!K45</f>
        <v>542</v>
      </c>
      <c r="J19" s="150"/>
      <c r="K19" s="22">
        <f>'Detailed Revenue'!M45</f>
        <v>455</v>
      </c>
    </row>
    <row r="20" spans="1:11" s="13" customFormat="1" ht="17.25" customHeight="1">
      <c r="A20" s="82"/>
      <c r="B20" s="18"/>
      <c r="C20" s="23"/>
      <c r="D20" s="18"/>
      <c r="E20" s="23"/>
      <c r="F20" s="18"/>
      <c r="G20" s="23"/>
      <c r="H20" s="18"/>
      <c r="I20" s="23"/>
      <c r="J20" s="18"/>
      <c r="K20" s="23"/>
    </row>
    <row r="21" spans="1:11" s="13" customFormat="1" ht="17.25" customHeight="1">
      <c r="A21" s="82" t="s">
        <v>156</v>
      </c>
      <c r="B21" s="18"/>
      <c r="C21" s="22">
        <f>+C15+C18+C19+C17</f>
        <v>517</v>
      </c>
      <c r="D21" s="18"/>
      <c r="E21" s="22">
        <f>+E15+E18+E19+E17</f>
        <v>497</v>
      </c>
      <c r="F21" s="18"/>
      <c r="G21" s="22">
        <f>+G15+G18+G19+G17</f>
        <v>520</v>
      </c>
      <c r="H21" s="18"/>
      <c r="I21" s="22">
        <f>+I15+I18+I19+I17</f>
        <v>2067</v>
      </c>
      <c r="J21" s="18"/>
      <c r="K21" s="22">
        <f>+K15+K18+K19+K17</f>
        <v>1895</v>
      </c>
    </row>
    <row r="22" spans="1:11" s="13" customFormat="1" ht="17.25" customHeight="1">
      <c r="A22" s="82"/>
      <c r="B22" s="18"/>
      <c r="C22" s="148"/>
      <c r="D22" s="18"/>
      <c r="E22" s="148"/>
      <c r="F22" s="18"/>
      <c r="G22" s="148"/>
      <c r="H22" s="18"/>
      <c r="I22" s="148"/>
      <c r="J22" s="18"/>
      <c r="K22" s="148"/>
    </row>
    <row r="23" spans="1:11" ht="17.25" customHeight="1">
      <c r="A23" s="13" t="s">
        <v>80</v>
      </c>
      <c r="B23" s="24"/>
      <c r="C23" s="25"/>
      <c r="D23" s="24"/>
      <c r="E23" s="25"/>
      <c r="F23" s="24"/>
      <c r="G23" s="25"/>
      <c r="H23" s="24"/>
      <c r="I23" s="25"/>
      <c r="J23" s="24"/>
      <c r="K23" s="25"/>
    </row>
    <row r="24" spans="1:11" ht="17.25" customHeight="1">
      <c r="A24" s="27" t="s">
        <v>11</v>
      </c>
      <c r="B24" s="24"/>
      <c r="C24" s="132">
        <v>149</v>
      </c>
      <c r="D24" s="24"/>
      <c r="E24" s="132">
        <v>136</v>
      </c>
      <c r="F24" s="24"/>
      <c r="G24" s="148">
        <v>146</v>
      </c>
      <c r="H24" s="24"/>
      <c r="I24" s="148">
        <v>588</v>
      </c>
      <c r="J24" s="24"/>
      <c r="K24" s="148">
        <v>539</v>
      </c>
    </row>
    <row r="25" spans="1:11" ht="17.25" customHeight="1">
      <c r="A25" s="27" t="s">
        <v>12</v>
      </c>
      <c r="B25" s="28"/>
      <c r="C25" s="132">
        <v>8</v>
      </c>
      <c r="D25" s="150"/>
      <c r="E25" s="132">
        <v>5</v>
      </c>
      <c r="F25" s="150"/>
      <c r="G25" s="147">
        <v>8</v>
      </c>
      <c r="H25" s="150"/>
      <c r="I25" s="147">
        <v>32</v>
      </c>
      <c r="J25" s="150"/>
      <c r="K25" s="147">
        <v>30</v>
      </c>
    </row>
    <row r="26" spans="1:11" ht="17.25" customHeight="1">
      <c r="A26" s="27" t="s">
        <v>13</v>
      </c>
      <c r="B26" s="28"/>
      <c r="C26" s="132">
        <v>33</v>
      </c>
      <c r="D26" s="150"/>
      <c r="E26" s="132">
        <v>34</v>
      </c>
      <c r="F26" s="150"/>
      <c r="G26" s="147">
        <v>34</v>
      </c>
      <c r="H26" s="150"/>
      <c r="I26" s="147">
        <v>137</v>
      </c>
      <c r="J26" s="150"/>
      <c r="K26" s="147">
        <v>122</v>
      </c>
    </row>
    <row r="27" spans="1:11" ht="17.25" customHeight="1">
      <c r="A27" s="27" t="s">
        <v>14</v>
      </c>
      <c r="B27" s="28"/>
      <c r="C27" s="132">
        <v>40</v>
      </c>
      <c r="D27" s="150"/>
      <c r="E27" s="132">
        <v>37</v>
      </c>
      <c r="F27" s="150"/>
      <c r="G27" s="148">
        <v>45</v>
      </c>
      <c r="H27" s="150"/>
      <c r="I27" s="148">
        <v>157</v>
      </c>
      <c r="J27" s="150"/>
      <c r="K27" s="148">
        <v>151</v>
      </c>
    </row>
    <row r="28" spans="1:11" ht="17.25" customHeight="1">
      <c r="A28" s="27" t="s">
        <v>15</v>
      </c>
      <c r="B28" s="28"/>
      <c r="C28" s="132">
        <v>24</v>
      </c>
      <c r="D28" s="150"/>
      <c r="E28" s="132">
        <v>22</v>
      </c>
      <c r="F28" s="150"/>
      <c r="G28" s="147">
        <v>25</v>
      </c>
      <c r="H28" s="150"/>
      <c r="I28" s="147">
        <v>92</v>
      </c>
      <c r="J28" s="150"/>
      <c r="K28" s="147">
        <v>82</v>
      </c>
    </row>
    <row r="29" spans="1:11" ht="17.25" customHeight="1">
      <c r="A29" s="27" t="s">
        <v>16</v>
      </c>
      <c r="B29" s="28"/>
      <c r="C29" s="132">
        <v>34</v>
      </c>
      <c r="D29" s="150"/>
      <c r="E29" s="132">
        <v>26</v>
      </c>
      <c r="F29" s="150"/>
      <c r="G29" s="147">
        <v>27</v>
      </c>
      <c r="H29" s="150"/>
      <c r="I29" s="147">
        <v>110</v>
      </c>
      <c r="J29" s="150"/>
      <c r="K29" s="147">
        <v>98</v>
      </c>
    </row>
    <row r="30" spans="1:11" ht="17.25" customHeight="1">
      <c r="A30" s="27" t="s">
        <v>17</v>
      </c>
      <c r="B30" s="28"/>
      <c r="C30" s="132">
        <v>6</v>
      </c>
      <c r="D30" s="150"/>
      <c r="E30" s="132">
        <v>7</v>
      </c>
      <c r="F30" s="150"/>
      <c r="G30" s="147">
        <v>7</v>
      </c>
      <c r="H30" s="150"/>
      <c r="I30" s="147">
        <v>27</v>
      </c>
      <c r="J30" s="150"/>
      <c r="K30" s="147">
        <v>30</v>
      </c>
    </row>
    <row r="31" spans="1:11" ht="17.25" customHeight="1">
      <c r="A31" s="27" t="s">
        <v>18</v>
      </c>
      <c r="B31" s="28"/>
      <c r="C31" s="132">
        <v>35</v>
      </c>
      <c r="D31" s="150"/>
      <c r="E31" s="132">
        <v>5</v>
      </c>
      <c r="F31" s="150"/>
      <c r="G31" s="147">
        <v>-11</v>
      </c>
      <c r="H31" s="150"/>
      <c r="I31" s="147">
        <v>81</v>
      </c>
      <c r="J31" s="150"/>
      <c r="K31" s="147">
        <v>22</v>
      </c>
    </row>
    <row r="32" spans="1:11" ht="17.25" customHeight="1">
      <c r="A32" s="27" t="s">
        <v>19</v>
      </c>
      <c r="B32" s="71"/>
      <c r="C32" s="132">
        <v>15</v>
      </c>
      <c r="D32" s="71"/>
      <c r="E32" s="132">
        <v>18</v>
      </c>
      <c r="F32" s="71"/>
      <c r="G32" s="132">
        <v>19</v>
      </c>
      <c r="H32" s="71"/>
      <c r="I32" s="132">
        <v>89</v>
      </c>
      <c r="J32" s="71"/>
      <c r="K32" s="132">
        <v>80</v>
      </c>
    </row>
    <row r="33" spans="1:11" s="149" customFormat="1" ht="17.25" customHeight="1">
      <c r="A33" s="149" t="s">
        <v>153</v>
      </c>
      <c r="B33" s="150"/>
      <c r="C33" s="132">
        <v>0</v>
      </c>
      <c r="D33" s="150"/>
      <c r="E33" s="132">
        <v>0</v>
      </c>
      <c r="F33" s="150"/>
      <c r="G33" s="147">
        <v>0</v>
      </c>
      <c r="H33" s="150"/>
      <c r="I33" s="147">
        <v>0</v>
      </c>
      <c r="J33" s="150"/>
      <c r="K33" s="147">
        <v>9</v>
      </c>
    </row>
    <row r="34" spans="1:11" s="149" customFormat="1" ht="17.25" customHeight="1">
      <c r="A34" s="149" t="s">
        <v>149</v>
      </c>
      <c r="B34" s="71"/>
      <c r="C34" s="132">
        <v>0</v>
      </c>
      <c r="D34" s="71"/>
      <c r="E34" s="132">
        <v>0</v>
      </c>
      <c r="F34" s="71"/>
      <c r="G34" s="132">
        <v>-18</v>
      </c>
      <c r="H34" s="71"/>
      <c r="I34" s="132">
        <v>0</v>
      </c>
      <c r="J34" s="71"/>
      <c r="K34" s="132">
        <v>44</v>
      </c>
    </row>
    <row r="35" spans="1:11" s="13" customFormat="1" ht="17.25" customHeight="1">
      <c r="A35" s="13" t="s">
        <v>20</v>
      </c>
      <c r="B35" s="18"/>
      <c r="C35" s="20">
        <f>SUM(C24:C34)</f>
        <v>344</v>
      </c>
      <c r="D35" s="18"/>
      <c r="E35" s="20">
        <f>SUM(E24:E34)</f>
        <v>290</v>
      </c>
      <c r="F35" s="18"/>
      <c r="G35" s="20">
        <f>SUM(G24:G34)</f>
        <v>282</v>
      </c>
      <c r="H35" s="18"/>
      <c r="I35" s="20">
        <f>SUM(I24:I34)</f>
        <v>1313</v>
      </c>
      <c r="J35" s="18"/>
      <c r="K35" s="20">
        <f>SUM(K24:K34)</f>
        <v>1207</v>
      </c>
    </row>
    <row r="36" spans="1:11" s="13" customFormat="1" ht="9.75" customHeight="1">
      <c r="A36" s="27"/>
      <c r="B36" s="18"/>
      <c r="C36" s="148"/>
      <c r="D36" s="18"/>
      <c r="E36" s="148"/>
      <c r="F36" s="18"/>
      <c r="G36" s="148"/>
      <c r="H36" s="18"/>
      <c r="I36" s="148"/>
      <c r="J36" s="18"/>
      <c r="K36" s="148"/>
    </row>
    <row r="37" spans="1:11" s="19" customFormat="1" ht="17.25" customHeight="1">
      <c r="A37" s="60" t="s">
        <v>21</v>
      </c>
      <c r="B37" s="31"/>
      <c r="C37" s="148">
        <f>C21-C35</f>
        <v>173</v>
      </c>
      <c r="D37" s="31"/>
      <c r="E37" s="148">
        <f>E21-E35</f>
        <v>207</v>
      </c>
      <c r="F37" s="31"/>
      <c r="G37" s="148">
        <f>G21-G35</f>
        <v>238</v>
      </c>
      <c r="H37" s="31"/>
      <c r="I37" s="148">
        <f>I21-I35</f>
        <v>754</v>
      </c>
      <c r="J37" s="31"/>
      <c r="K37" s="148">
        <f>K21-K35</f>
        <v>688</v>
      </c>
    </row>
    <row r="38" spans="1:11" s="19" customFormat="1" ht="9.75" customHeight="1">
      <c r="B38" s="31"/>
      <c r="C38" s="148"/>
      <c r="D38" s="31"/>
      <c r="E38" s="148"/>
      <c r="F38" s="31"/>
      <c r="G38" s="148"/>
      <c r="H38" s="31"/>
      <c r="I38" s="148"/>
      <c r="J38" s="31"/>
      <c r="K38" s="148"/>
    </row>
    <row r="39" spans="1:11" ht="17.25" customHeight="1">
      <c r="A39" s="27" t="s">
        <v>67</v>
      </c>
      <c r="B39" s="28"/>
      <c r="C39" s="147">
        <v>2</v>
      </c>
      <c r="D39" s="150"/>
      <c r="E39" s="147">
        <v>1</v>
      </c>
      <c r="F39" s="150"/>
      <c r="G39" s="147">
        <v>2</v>
      </c>
      <c r="H39" s="150"/>
      <c r="I39" s="147">
        <v>6</v>
      </c>
      <c r="J39" s="150"/>
      <c r="K39" s="147">
        <v>9</v>
      </c>
    </row>
    <row r="40" spans="1:11" ht="17.25" customHeight="1">
      <c r="A40" s="27" t="s">
        <v>66</v>
      </c>
      <c r="B40" s="28"/>
      <c r="C40" s="147">
        <v>-28</v>
      </c>
      <c r="D40" s="150"/>
      <c r="E40" s="147">
        <v>-29</v>
      </c>
      <c r="F40" s="150"/>
      <c r="G40" s="148">
        <v>-30</v>
      </c>
      <c r="H40" s="150"/>
      <c r="I40" s="148">
        <v>-117</v>
      </c>
      <c r="J40" s="150"/>
      <c r="K40" s="148">
        <v>-111</v>
      </c>
    </row>
    <row r="41" spans="1:11" s="149" customFormat="1" ht="17.25" customHeight="1">
      <c r="A41" s="149" t="s">
        <v>150</v>
      </c>
      <c r="B41" s="150"/>
      <c r="C41" s="147">
        <v>0</v>
      </c>
      <c r="D41" s="150"/>
      <c r="E41" s="147">
        <v>0</v>
      </c>
      <c r="F41" s="150"/>
      <c r="G41" s="148">
        <v>30</v>
      </c>
      <c r="H41" s="150"/>
      <c r="I41" s="148">
        <v>0</v>
      </c>
      <c r="J41" s="150"/>
      <c r="K41" s="148">
        <v>30</v>
      </c>
    </row>
    <row r="42" spans="1:11" ht="19.5" customHeight="1">
      <c r="A42" s="27" t="s">
        <v>151</v>
      </c>
      <c r="B42" s="28"/>
      <c r="C42" s="147">
        <v>-49</v>
      </c>
      <c r="D42" s="150"/>
      <c r="E42" s="147">
        <v>0</v>
      </c>
      <c r="F42" s="150"/>
      <c r="G42" s="147">
        <v>-5</v>
      </c>
      <c r="H42" s="150"/>
      <c r="I42" s="147">
        <v>-49</v>
      </c>
      <c r="J42" s="150"/>
      <c r="K42" s="147">
        <v>-14</v>
      </c>
    </row>
    <row r="43" spans="1:11" s="149" customFormat="1" ht="19.5" customHeight="1">
      <c r="A43" s="149" t="s">
        <v>120</v>
      </c>
      <c r="B43" s="150"/>
      <c r="C43" s="147">
        <v>0</v>
      </c>
      <c r="D43" s="150"/>
      <c r="E43" s="147">
        <v>0</v>
      </c>
      <c r="F43" s="150"/>
      <c r="G43" s="147">
        <v>0</v>
      </c>
      <c r="H43" s="150"/>
      <c r="I43" s="147">
        <v>0</v>
      </c>
      <c r="J43" s="150"/>
      <c r="K43" s="147">
        <v>-2</v>
      </c>
    </row>
    <row r="44" spans="1:11" s="149" customFormat="1" ht="4.5" customHeight="1">
      <c r="B44" s="150"/>
      <c r="C44" s="147"/>
      <c r="D44" s="150"/>
      <c r="E44" s="147"/>
      <c r="F44" s="150"/>
      <c r="G44" s="147"/>
      <c r="H44" s="150"/>
      <c r="I44" s="147"/>
      <c r="J44" s="150"/>
      <c r="K44" s="147"/>
    </row>
    <row r="45" spans="1:11" ht="17.25" customHeight="1">
      <c r="A45" s="13" t="s">
        <v>22</v>
      </c>
      <c r="B45" s="28"/>
      <c r="C45" s="29">
        <f>+C37+SUM(C39:C43)</f>
        <v>98</v>
      </c>
      <c r="D45" s="150"/>
      <c r="E45" s="29">
        <f>+E37+SUM(E39:E43)</f>
        <v>179</v>
      </c>
      <c r="F45" s="150"/>
      <c r="G45" s="29">
        <f>+G37+SUM(G39:G43)</f>
        <v>235</v>
      </c>
      <c r="H45" s="150"/>
      <c r="I45" s="29">
        <f>+I37+SUM(I39:I43)</f>
        <v>594</v>
      </c>
      <c r="J45" s="150"/>
      <c r="K45" s="29">
        <f>+K37+SUM(K39:K43)</f>
        <v>600</v>
      </c>
    </row>
    <row r="46" spans="1:11" s="13" customFormat="1" ht="17.25" customHeight="1">
      <c r="A46" s="190" t="s">
        <v>23</v>
      </c>
      <c r="B46" s="191"/>
      <c r="C46" s="192">
        <v>11</v>
      </c>
      <c r="D46" s="191"/>
      <c r="E46" s="192">
        <v>56</v>
      </c>
      <c r="F46" s="191"/>
      <c r="G46" s="192">
        <v>94</v>
      </c>
      <c r="H46" s="191"/>
      <c r="I46" s="192">
        <v>181</v>
      </c>
      <c r="J46" s="191"/>
      <c r="K46" s="192">
        <v>216</v>
      </c>
    </row>
    <row r="47" spans="1:11" s="13" customFormat="1" ht="6" customHeight="1">
      <c r="A47" s="190"/>
      <c r="B47" s="191"/>
      <c r="C47" s="193"/>
      <c r="D47" s="191"/>
      <c r="E47" s="193"/>
      <c r="F47" s="191"/>
      <c r="G47" s="193"/>
      <c r="H47" s="191"/>
      <c r="I47" s="193"/>
      <c r="J47" s="191"/>
      <c r="K47" s="193"/>
    </row>
    <row r="48" spans="1:11" s="13" customFormat="1" ht="17.25" customHeight="1">
      <c r="A48" s="194" t="s">
        <v>24</v>
      </c>
      <c r="B48" s="195"/>
      <c r="C48" s="193">
        <f>+C45-C46</f>
        <v>87</v>
      </c>
      <c r="D48" s="196"/>
      <c r="E48" s="193">
        <f>+E45-E46</f>
        <v>123</v>
      </c>
      <c r="F48" s="196"/>
      <c r="G48" s="193">
        <f>+G45-G46</f>
        <v>141</v>
      </c>
      <c r="H48" s="195"/>
      <c r="I48" s="193">
        <f>+I45-I46</f>
        <v>413</v>
      </c>
      <c r="J48" s="195"/>
      <c r="K48" s="193">
        <f>+K45-K46</f>
        <v>384</v>
      </c>
    </row>
    <row r="49" spans="1:12" s="13" customFormat="1" ht="6.75" customHeight="1">
      <c r="A49" s="197"/>
      <c r="B49" s="195"/>
      <c r="C49" s="198"/>
      <c r="D49" s="195"/>
      <c r="E49" s="198"/>
      <c r="F49" s="195"/>
      <c r="G49" s="198"/>
      <c r="H49" s="195"/>
      <c r="I49" s="198"/>
      <c r="J49" s="195"/>
      <c r="K49" s="198"/>
    </row>
    <row r="50" spans="1:12" s="13" customFormat="1" ht="17.25" customHeight="1">
      <c r="A50" s="190" t="s">
        <v>185</v>
      </c>
      <c r="B50" s="191"/>
      <c r="C50" s="192">
        <v>0</v>
      </c>
      <c r="D50" s="191"/>
      <c r="E50" s="192">
        <v>0</v>
      </c>
      <c r="F50" s="191"/>
      <c r="G50" s="192">
        <v>0</v>
      </c>
      <c r="H50" s="191"/>
      <c r="I50" s="192">
        <v>1</v>
      </c>
      <c r="J50" s="191"/>
      <c r="K50" s="192">
        <v>1</v>
      </c>
    </row>
    <row r="51" spans="1:12" s="13" customFormat="1" ht="3.75" customHeight="1">
      <c r="A51" s="194"/>
      <c r="B51" s="195"/>
      <c r="C51" s="199"/>
      <c r="D51" s="195"/>
      <c r="E51" s="199"/>
      <c r="F51" s="195"/>
      <c r="G51" s="199"/>
      <c r="H51" s="195"/>
      <c r="I51" s="199"/>
      <c r="J51" s="195"/>
      <c r="K51" s="199"/>
    </row>
    <row r="52" spans="1:12" s="13" customFormat="1" ht="17.25" customHeight="1" thickBot="1">
      <c r="A52" s="194" t="s">
        <v>124</v>
      </c>
      <c r="B52" s="195"/>
      <c r="C52" s="200">
        <f>+C48+C50</f>
        <v>87</v>
      </c>
      <c r="D52" s="195"/>
      <c r="E52" s="200">
        <f>+E48+E50</f>
        <v>123</v>
      </c>
      <c r="F52" s="195"/>
      <c r="G52" s="200">
        <f>+G48+G50</f>
        <v>141</v>
      </c>
      <c r="H52" s="195"/>
      <c r="I52" s="200">
        <f>+I48+I50</f>
        <v>414</v>
      </c>
      <c r="J52" s="195"/>
      <c r="K52" s="200">
        <f>+K48+K50</f>
        <v>385</v>
      </c>
    </row>
    <row r="53" spans="1:12" s="13" customFormat="1" ht="6.75" customHeight="1" thickTop="1">
      <c r="A53" s="197"/>
      <c r="B53" s="195"/>
      <c r="C53" s="198"/>
      <c r="D53" s="195"/>
      <c r="E53" s="198"/>
      <c r="F53" s="195"/>
      <c r="G53" s="198"/>
      <c r="H53" s="195"/>
      <c r="I53" s="198"/>
      <c r="J53" s="195"/>
      <c r="K53" s="198"/>
    </row>
    <row r="54" spans="1:12" ht="17.25" customHeight="1">
      <c r="A54" s="194" t="s">
        <v>93</v>
      </c>
      <c r="B54" s="189"/>
      <c r="C54" s="201"/>
      <c r="D54" s="190"/>
      <c r="E54" s="201"/>
      <c r="F54" s="190"/>
      <c r="G54" s="201"/>
      <c r="H54" s="202"/>
      <c r="I54" s="201"/>
      <c r="J54" s="202"/>
      <c r="K54" s="201"/>
    </row>
    <row r="55" spans="1:12" ht="17.25" customHeight="1" thickBot="1">
      <c r="A55" s="189" t="s">
        <v>68</v>
      </c>
      <c r="B55" s="189"/>
      <c r="C55" s="203">
        <f>C52/C61</f>
        <v>0.51724137931034486</v>
      </c>
      <c r="D55" s="204"/>
      <c r="E55" s="203">
        <f>E52/E61</f>
        <v>0.72953736654804269</v>
      </c>
      <c r="F55" s="204"/>
      <c r="G55" s="203">
        <f>G52/G61</f>
        <v>0.83778966131907306</v>
      </c>
      <c r="H55" s="205"/>
      <c r="I55" s="203">
        <f>I52/I61</f>
        <v>2.4511545293072823</v>
      </c>
      <c r="J55" s="205"/>
      <c r="K55" s="203">
        <v>2.2999999999999998</v>
      </c>
    </row>
    <row r="56" spans="1:12" ht="17.25" customHeight="1" thickTop="1" thickBot="1">
      <c r="A56" s="189" t="s">
        <v>69</v>
      </c>
      <c r="B56" s="189"/>
      <c r="C56" s="203">
        <f>C52/C62</f>
        <v>0.5043478260869565</v>
      </c>
      <c r="D56" s="205"/>
      <c r="E56" s="203">
        <f>E52/E62</f>
        <v>0.710161662817552</v>
      </c>
      <c r="F56" s="206"/>
      <c r="G56" s="203">
        <f>G52/G62</f>
        <v>0.81455805892547661</v>
      </c>
      <c r="H56" s="205"/>
      <c r="I56" s="203">
        <f>I52/I62</f>
        <v>2.3930635838150289</v>
      </c>
      <c r="J56" s="205"/>
      <c r="K56" s="203">
        <f>K52/K62</f>
        <v>2.2475189725627551</v>
      </c>
    </row>
    <row r="57" spans="1:12" ht="17.25" customHeight="1" thickTop="1" thickBot="1">
      <c r="A57" s="189" t="s">
        <v>87</v>
      </c>
      <c r="B57" s="189"/>
      <c r="C57" s="203">
        <v>0.15</v>
      </c>
      <c r="D57" s="205"/>
      <c r="E57" s="203">
        <v>0.15</v>
      </c>
      <c r="F57" s="206"/>
      <c r="G57" s="203">
        <v>0.13</v>
      </c>
      <c r="H57" s="205"/>
      <c r="I57" s="203">
        <v>0.57999999999999996</v>
      </c>
      <c r="J57" s="205"/>
      <c r="K57" s="203">
        <v>0.52</v>
      </c>
    </row>
    <row r="58" spans="1:12" ht="17.25" customHeight="1" thickTop="1">
      <c r="A58" s="96"/>
      <c r="C58" s="149"/>
      <c r="D58" s="149"/>
      <c r="E58" s="149"/>
      <c r="F58" s="149"/>
      <c r="G58" s="149"/>
      <c r="H58" s="151"/>
      <c r="I58" s="149"/>
      <c r="J58" s="151"/>
      <c r="K58" s="149"/>
      <c r="L58" s="26"/>
    </row>
    <row r="59" spans="1:12" ht="17.25" customHeight="1">
      <c r="A59" s="97" t="s">
        <v>25</v>
      </c>
      <c r="B59" s="98"/>
      <c r="C59" s="30"/>
      <c r="D59" s="30"/>
      <c r="E59" s="30"/>
      <c r="F59" s="30"/>
      <c r="G59" s="30"/>
      <c r="H59" s="30"/>
      <c r="I59" s="30"/>
      <c r="J59" s="30"/>
      <c r="K59" s="30"/>
      <c r="L59" s="13"/>
    </row>
    <row r="60" spans="1:12" ht="17.25" customHeight="1">
      <c r="A60" s="97" t="s">
        <v>26</v>
      </c>
      <c r="B60" s="98"/>
      <c r="C60" s="30"/>
      <c r="D60" s="30"/>
      <c r="E60" s="30"/>
      <c r="F60" s="30"/>
      <c r="G60" s="30"/>
      <c r="H60" s="30"/>
      <c r="I60" s="30"/>
      <c r="J60" s="30"/>
      <c r="K60" s="30"/>
    </row>
    <row r="61" spans="1:12" ht="17.25" customHeight="1">
      <c r="A61" s="19" t="s">
        <v>70</v>
      </c>
      <c r="B61" s="98"/>
      <c r="C61" s="19">
        <v>168.2</v>
      </c>
      <c r="D61" s="19"/>
      <c r="E61" s="151">
        <v>168.6</v>
      </c>
      <c r="F61" s="27"/>
      <c r="G61" s="151">
        <v>168.3</v>
      </c>
      <c r="H61" s="19"/>
      <c r="I61" s="151">
        <v>168.9</v>
      </c>
      <c r="J61" s="151"/>
      <c r="K61" s="151">
        <v>166.9</v>
      </c>
    </row>
    <row r="62" spans="1:12" s="26" customFormat="1" ht="17.25" customHeight="1">
      <c r="A62" s="19" t="s">
        <v>27</v>
      </c>
      <c r="B62" s="99"/>
      <c r="C62" s="19">
        <v>172.5</v>
      </c>
      <c r="D62" s="19"/>
      <c r="E62" s="151">
        <v>173.2</v>
      </c>
      <c r="F62" s="27"/>
      <c r="G62" s="151">
        <v>173.1</v>
      </c>
      <c r="H62" s="19"/>
      <c r="I62" s="151">
        <v>173</v>
      </c>
      <c r="J62" s="151"/>
      <c r="K62" s="151">
        <v>171.3</v>
      </c>
      <c r="L62" s="27"/>
    </row>
  </sheetData>
  <mergeCells count="5">
    <mergeCell ref="I6:K6"/>
    <mergeCell ref="A1:K1"/>
    <mergeCell ref="A2:K2"/>
    <mergeCell ref="A3:K3"/>
    <mergeCell ref="C6:G6"/>
  </mergeCells>
  <printOptions horizontalCentered="1"/>
  <pageMargins left="0.31" right="0.28000000000000003" top="0.47" bottom="0.52" header="0.25" footer="0.35"/>
  <pageSetup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showGridLines="0" topLeftCell="A7" zoomScale="80" zoomScaleNormal="80" zoomScaleSheetLayoutView="70" workbookViewId="0">
      <selection activeCell="M48" sqref="M48"/>
    </sheetView>
  </sheetViews>
  <sheetFormatPr defaultColWidth="9.140625" defaultRowHeight="12.75"/>
  <cols>
    <col min="1" max="1" width="2.42578125" style="2" customWidth="1"/>
    <col min="2" max="2" width="25" style="2" customWidth="1"/>
    <col min="3" max="3" width="40.28515625" style="2" customWidth="1"/>
    <col min="4" max="4" width="1.5703125" style="2" customWidth="1"/>
    <col min="5" max="5" width="21.7109375" style="2" customWidth="1"/>
    <col min="6" max="6" width="1.5703125" style="2" customWidth="1"/>
    <col min="7" max="7" width="17.5703125" style="2" customWidth="1"/>
    <col min="8" max="8" width="1.5703125" style="2" customWidth="1"/>
    <col min="9" max="9" width="21.140625" style="2" customWidth="1"/>
    <col min="10" max="10" width="3.85546875" style="2" customWidth="1"/>
    <col min="11" max="11" width="17.7109375" style="2" bestFit="1" customWidth="1"/>
    <col min="12" max="12" width="1.5703125" style="2" customWidth="1"/>
    <col min="13" max="13" width="17.7109375" style="2" bestFit="1" customWidth="1"/>
    <col min="14" max="16384" width="9.140625" style="2"/>
  </cols>
  <sheetData>
    <row r="1" spans="1:13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>
      <c r="A3" s="213" t="s">
        <v>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</row>
    <row r="4" spans="1:13">
      <c r="A4" s="85"/>
      <c r="B4" s="85"/>
      <c r="C4" s="158"/>
      <c r="D4" s="158"/>
      <c r="E4" s="161"/>
      <c r="F4" s="156"/>
      <c r="G4" s="161"/>
      <c r="H4" s="156"/>
      <c r="I4" s="161"/>
      <c r="J4" s="161"/>
    </row>
    <row r="5" spans="1:13">
      <c r="A5" s="185"/>
      <c r="B5" s="185"/>
      <c r="C5" s="158"/>
      <c r="D5" s="158"/>
      <c r="E5" s="212" t="s">
        <v>78</v>
      </c>
      <c r="F5" s="212"/>
      <c r="G5" s="212"/>
      <c r="H5" s="212"/>
      <c r="I5" s="212"/>
      <c r="J5" s="156"/>
      <c r="K5" s="209" t="s">
        <v>152</v>
      </c>
      <c r="L5" s="209"/>
      <c r="M5" s="209"/>
    </row>
    <row r="6" spans="1:13">
      <c r="A6" s="85"/>
      <c r="B6" s="85"/>
      <c r="C6" s="66"/>
      <c r="D6" s="66"/>
      <c r="E6" s="182" t="s">
        <v>29</v>
      </c>
      <c r="F6" s="66"/>
      <c r="G6" s="182" t="s">
        <v>119</v>
      </c>
      <c r="H6" s="66"/>
      <c r="I6" s="182" t="s">
        <v>29</v>
      </c>
      <c r="J6" s="162"/>
      <c r="K6" s="182" t="s">
        <v>29</v>
      </c>
      <c r="L6" s="150"/>
      <c r="M6" s="182" t="s">
        <v>29</v>
      </c>
    </row>
    <row r="7" spans="1:13">
      <c r="A7" s="85"/>
      <c r="B7" s="85"/>
      <c r="C7" s="66"/>
      <c r="D7" s="66"/>
      <c r="E7" s="1" t="s">
        <v>117</v>
      </c>
      <c r="F7" s="66"/>
      <c r="G7" s="1" t="s">
        <v>117</v>
      </c>
      <c r="H7" s="66"/>
      <c r="I7" s="1" t="s">
        <v>28</v>
      </c>
      <c r="J7" s="174"/>
      <c r="K7" s="1" t="s">
        <v>117</v>
      </c>
      <c r="L7" s="150"/>
      <c r="M7" s="1" t="s">
        <v>28</v>
      </c>
    </row>
    <row r="8" spans="1:13">
      <c r="A8" s="12"/>
      <c r="B8" s="12"/>
      <c r="E8" s="158" t="s">
        <v>3</v>
      </c>
      <c r="F8" s="158"/>
      <c r="G8" s="158" t="s">
        <v>3</v>
      </c>
      <c r="H8" s="158"/>
      <c r="I8" s="158" t="s">
        <v>3</v>
      </c>
      <c r="J8" s="158"/>
      <c r="K8" s="158" t="s">
        <v>3</v>
      </c>
    </row>
    <row r="9" spans="1:13">
      <c r="A9" s="12" t="s">
        <v>134</v>
      </c>
      <c r="B9" s="12"/>
      <c r="E9" s="158"/>
      <c r="F9" s="158"/>
      <c r="G9" s="158"/>
      <c r="H9" s="158"/>
      <c r="I9" s="158"/>
      <c r="J9" s="158"/>
      <c r="K9" s="158"/>
    </row>
    <row r="10" spans="1:13">
      <c r="A10" s="88"/>
      <c r="B10" s="186" t="s">
        <v>135</v>
      </c>
      <c r="C10" s="87"/>
      <c r="D10" s="87"/>
      <c r="E10" s="135">
        <v>135</v>
      </c>
      <c r="F10" s="87"/>
      <c r="G10" s="135">
        <v>125</v>
      </c>
      <c r="H10" s="87"/>
      <c r="I10" s="135">
        <v>132</v>
      </c>
      <c r="J10" s="135"/>
      <c r="K10" s="135">
        <v>525</v>
      </c>
      <c r="M10" s="135">
        <v>514</v>
      </c>
    </row>
    <row r="11" spans="1:13" ht="15">
      <c r="A11" s="88"/>
      <c r="B11" s="157" t="s">
        <v>136</v>
      </c>
      <c r="C11" s="87"/>
      <c r="D11" s="87"/>
      <c r="E11" s="144"/>
      <c r="F11" s="87"/>
      <c r="G11" s="144"/>
      <c r="H11" s="87"/>
      <c r="I11" s="144"/>
      <c r="J11" s="144"/>
      <c r="K11" s="144"/>
      <c r="M11" s="144"/>
    </row>
    <row r="12" spans="1:13">
      <c r="A12" s="88"/>
      <c r="B12" s="157" t="s">
        <v>4</v>
      </c>
      <c r="C12" s="87"/>
      <c r="D12" s="87"/>
      <c r="E12" s="145">
        <v>-73</v>
      </c>
      <c r="F12" s="87"/>
      <c r="G12" s="145">
        <v>-68</v>
      </c>
      <c r="H12" s="87"/>
      <c r="I12" s="145">
        <v>-71</v>
      </c>
      <c r="J12" s="145"/>
      <c r="K12" s="145">
        <v>-285</v>
      </c>
      <c r="M12" s="145">
        <v>-259</v>
      </c>
    </row>
    <row r="13" spans="1:13" ht="15">
      <c r="A13" s="88"/>
      <c r="B13" s="157" t="s">
        <v>5</v>
      </c>
      <c r="C13" s="87"/>
      <c r="D13" s="87"/>
      <c r="E13" s="144">
        <v>-9</v>
      </c>
      <c r="F13" s="87"/>
      <c r="G13" s="144">
        <v>-7</v>
      </c>
      <c r="H13" s="87"/>
      <c r="I13" s="144">
        <v>-7</v>
      </c>
      <c r="J13" s="144"/>
      <c r="K13" s="144">
        <v>-32</v>
      </c>
      <c r="M13" s="144">
        <v>-33</v>
      </c>
    </row>
    <row r="14" spans="1:13">
      <c r="A14" s="13"/>
      <c r="B14" s="8" t="s">
        <v>137</v>
      </c>
      <c r="D14" s="87"/>
      <c r="E14" s="163">
        <f>E10+E12+E13</f>
        <v>53</v>
      </c>
      <c r="F14" s="87"/>
      <c r="G14" s="163">
        <f>G10+G12+G13</f>
        <v>50</v>
      </c>
      <c r="H14" s="87"/>
      <c r="I14" s="163">
        <f>I10+I12+I13</f>
        <v>54</v>
      </c>
      <c r="J14" s="163"/>
      <c r="K14" s="163">
        <f>K10+K12+K13</f>
        <v>208</v>
      </c>
      <c r="M14" s="163">
        <f>M10+M12+M13</f>
        <v>222</v>
      </c>
    </row>
    <row r="15" spans="1:13">
      <c r="A15" s="13"/>
      <c r="B15" s="8"/>
      <c r="D15" s="87"/>
      <c r="E15" s="125"/>
      <c r="F15" s="87"/>
      <c r="G15" s="125"/>
      <c r="H15" s="87"/>
      <c r="I15" s="125"/>
      <c r="J15" s="125"/>
      <c r="K15" s="125"/>
      <c r="M15" s="125"/>
    </row>
    <row r="16" spans="1:13">
      <c r="A16" s="86"/>
      <c r="B16" s="186" t="s">
        <v>138</v>
      </c>
      <c r="C16" s="87"/>
      <c r="D16" s="87"/>
      <c r="E16" s="145">
        <v>378</v>
      </c>
      <c r="F16" s="87"/>
      <c r="G16" s="145">
        <v>296</v>
      </c>
      <c r="H16" s="87"/>
      <c r="I16" s="145">
        <v>300</v>
      </c>
      <c r="J16" s="145"/>
      <c r="K16" s="145">
        <v>1335</v>
      </c>
      <c r="M16" s="145">
        <v>1212</v>
      </c>
    </row>
    <row r="17" spans="1:13">
      <c r="A17" s="86"/>
      <c r="B17" s="157" t="s">
        <v>136</v>
      </c>
      <c r="C17" s="87"/>
      <c r="D17" s="87"/>
      <c r="E17" s="3"/>
      <c r="F17" s="87"/>
      <c r="G17" s="3"/>
      <c r="H17" s="87"/>
      <c r="I17" s="3"/>
      <c r="J17" s="3"/>
      <c r="K17" s="3"/>
      <c r="M17" s="3"/>
    </row>
    <row r="18" spans="1:13">
      <c r="A18" s="86"/>
      <c r="B18" s="157" t="s">
        <v>4</v>
      </c>
      <c r="C18" s="87"/>
      <c r="D18" s="87"/>
      <c r="E18" s="142">
        <v>-221</v>
      </c>
      <c r="F18" s="87"/>
      <c r="G18" s="142">
        <v>-168</v>
      </c>
      <c r="H18" s="87"/>
      <c r="I18" s="142">
        <v>-183</v>
      </c>
      <c r="J18" s="142"/>
      <c r="K18" s="142">
        <v>-780</v>
      </c>
      <c r="M18" s="142">
        <v>-743</v>
      </c>
    </row>
    <row r="19" spans="1:13" ht="15">
      <c r="A19" s="86"/>
      <c r="B19" s="157" t="s">
        <v>5</v>
      </c>
      <c r="C19" s="87"/>
      <c r="D19" s="87"/>
      <c r="E19" s="146">
        <v>-98</v>
      </c>
      <c r="F19" s="87"/>
      <c r="G19" s="146">
        <v>-77</v>
      </c>
      <c r="H19" s="87"/>
      <c r="I19" s="146">
        <v>-67</v>
      </c>
      <c r="J19" s="146"/>
      <c r="K19" s="146">
        <v>-332</v>
      </c>
      <c r="M19" s="146">
        <v>-279</v>
      </c>
    </row>
    <row r="20" spans="1:13">
      <c r="A20" s="88"/>
      <c r="B20" s="8" t="s">
        <v>139</v>
      </c>
      <c r="D20" s="87"/>
      <c r="E20" s="164">
        <f>SUM(E16:E19)</f>
        <v>59</v>
      </c>
      <c r="F20" s="87"/>
      <c r="G20" s="164">
        <f>SUM(G16:G19)</f>
        <v>51</v>
      </c>
      <c r="H20" s="87"/>
      <c r="I20" s="164">
        <f>SUM(I16:I19)</f>
        <v>50</v>
      </c>
      <c r="J20" s="163"/>
      <c r="K20" s="164">
        <f>SUM(K16:K19)</f>
        <v>223</v>
      </c>
      <c r="M20" s="164">
        <f>SUM(M16:M19)</f>
        <v>190</v>
      </c>
    </row>
    <row r="21" spans="1:13" ht="15">
      <c r="A21" s="88"/>
      <c r="B21" s="149"/>
      <c r="C21" s="87"/>
      <c r="D21" s="87"/>
      <c r="E21" s="5"/>
      <c r="F21" s="87"/>
      <c r="G21" s="5"/>
      <c r="H21" s="87"/>
      <c r="I21" s="5"/>
      <c r="J21" s="5"/>
      <c r="K21" s="5"/>
      <c r="M21" s="5"/>
    </row>
    <row r="22" spans="1:13">
      <c r="A22" s="88"/>
      <c r="B22" s="186" t="s">
        <v>140</v>
      </c>
      <c r="C22" s="87"/>
      <c r="D22" s="87"/>
    </row>
    <row r="23" spans="1:13">
      <c r="A23" s="88"/>
      <c r="B23" s="160" t="s">
        <v>141</v>
      </c>
      <c r="C23" s="87"/>
      <c r="D23" s="87"/>
      <c r="E23" s="165">
        <v>30</v>
      </c>
      <c r="F23" s="87"/>
      <c r="G23" s="165">
        <v>31</v>
      </c>
      <c r="H23" s="87"/>
      <c r="I23" s="165">
        <v>37</v>
      </c>
      <c r="J23" s="165"/>
      <c r="K23" s="165">
        <v>130</v>
      </c>
      <c r="M23" s="165">
        <v>111</v>
      </c>
    </row>
    <row r="24" spans="1:13" ht="15">
      <c r="A24" s="88"/>
      <c r="B24" s="157" t="s">
        <v>136</v>
      </c>
      <c r="C24" s="87"/>
      <c r="D24" s="87"/>
      <c r="E24" s="5"/>
      <c r="F24" s="87"/>
      <c r="G24" s="5"/>
      <c r="H24" s="87"/>
      <c r="I24" s="5"/>
      <c r="J24" s="5"/>
      <c r="K24" s="5"/>
      <c r="M24" s="5"/>
    </row>
    <row r="25" spans="1:13" ht="15">
      <c r="A25" s="88"/>
      <c r="B25" s="157" t="s">
        <v>5</v>
      </c>
      <c r="C25" s="87"/>
      <c r="D25" s="87"/>
      <c r="E25" s="5">
        <v>-1</v>
      </c>
      <c r="F25" s="87"/>
      <c r="G25" s="5">
        <v>-1</v>
      </c>
      <c r="H25" s="87"/>
      <c r="I25" s="5">
        <v>-1</v>
      </c>
      <c r="J25" s="166"/>
      <c r="K25" s="5">
        <v>-4</v>
      </c>
      <c r="M25" s="5">
        <v>-2</v>
      </c>
    </row>
    <row r="26" spans="1:13" ht="15">
      <c r="A26" s="88"/>
      <c r="B26" s="8" t="s">
        <v>183</v>
      </c>
      <c r="C26" s="87"/>
      <c r="D26" s="87"/>
      <c r="E26" s="5"/>
      <c r="F26" s="87"/>
      <c r="G26" s="5"/>
      <c r="H26" s="87"/>
      <c r="I26" s="5"/>
      <c r="J26" s="187"/>
      <c r="K26" s="5"/>
      <c r="M26" s="5"/>
    </row>
    <row r="27" spans="1:13" ht="15">
      <c r="A27" s="88"/>
      <c r="B27" s="8" t="s">
        <v>184</v>
      </c>
      <c r="C27" s="8"/>
      <c r="D27" s="87"/>
      <c r="E27" s="127">
        <f>E23+E25</f>
        <v>29</v>
      </c>
      <c r="F27" s="87"/>
      <c r="G27" s="127">
        <f>G23+G25</f>
        <v>30</v>
      </c>
      <c r="H27" s="8"/>
      <c r="I27" s="127">
        <f>I23+I25</f>
        <v>36</v>
      </c>
      <c r="J27" s="167"/>
      <c r="K27" s="127">
        <f>K23+K25</f>
        <v>126</v>
      </c>
      <c r="M27" s="127">
        <f>M23+M25</f>
        <v>109</v>
      </c>
    </row>
    <row r="28" spans="1:13" ht="15">
      <c r="A28" s="88"/>
      <c r="B28" s="149"/>
      <c r="C28" s="87"/>
      <c r="D28" s="87"/>
      <c r="E28" s="5"/>
      <c r="F28" s="87"/>
      <c r="G28" s="5"/>
      <c r="H28" s="87"/>
      <c r="I28" s="5"/>
      <c r="J28" s="168"/>
      <c r="K28" s="5"/>
      <c r="M28" s="5"/>
    </row>
    <row r="29" spans="1:13" ht="15">
      <c r="A29" s="13"/>
      <c r="B29" s="186" t="s">
        <v>6</v>
      </c>
      <c r="C29" s="157"/>
      <c r="D29" s="157"/>
      <c r="E29" s="4">
        <v>64</v>
      </c>
      <c r="F29" s="157"/>
      <c r="G29" s="4">
        <v>63</v>
      </c>
      <c r="H29" s="157"/>
      <c r="I29" s="4">
        <v>64</v>
      </c>
      <c r="J29" s="4"/>
      <c r="K29" s="4">
        <v>257</v>
      </c>
      <c r="M29" s="4">
        <v>255</v>
      </c>
    </row>
    <row r="30" spans="1:13" ht="15">
      <c r="A30" s="13"/>
      <c r="B30" s="157"/>
      <c r="C30" s="157"/>
      <c r="D30" s="157"/>
      <c r="E30" s="144"/>
      <c r="F30" s="157"/>
      <c r="G30" s="144"/>
      <c r="H30" s="157"/>
      <c r="I30" s="144"/>
      <c r="J30" s="144"/>
      <c r="K30" s="144"/>
      <c r="M30" s="144"/>
    </row>
    <row r="31" spans="1:13" ht="15">
      <c r="A31" s="89"/>
      <c r="B31" s="160" t="s">
        <v>142</v>
      </c>
      <c r="C31" s="8"/>
      <c r="D31" s="8"/>
      <c r="E31" s="4">
        <f>E20+E14+E29+E27</f>
        <v>205</v>
      </c>
      <c r="F31" s="8"/>
      <c r="G31" s="4">
        <f>G20+G14+G29+G27</f>
        <v>194</v>
      </c>
      <c r="H31" s="8"/>
      <c r="I31" s="4">
        <f>I20+I14+I29+I27</f>
        <v>204</v>
      </c>
      <c r="J31" s="4"/>
      <c r="K31" s="4">
        <f>K20+K14+K29+K27</f>
        <v>814</v>
      </c>
      <c r="M31" s="4">
        <f>M20+M14+M29+M27</f>
        <v>776</v>
      </c>
    </row>
    <row r="32" spans="1:13" ht="15">
      <c r="A32" s="89"/>
      <c r="B32" s="160"/>
      <c r="C32" s="8"/>
      <c r="D32" s="8"/>
      <c r="E32" s="124"/>
      <c r="F32" s="8"/>
      <c r="G32" s="124"/>
      <c r="H32" s="8"/>
      <c r="I32" s="124"/>
      <c r="J32" s="124"/>
      <c r="K32" s="124"/>
      <c r="M32" s="124"/>
    </row>
    <row r="33" spans="1:13" ht="15">
      <c r="A33" s="12" t="s">
        <v>143</v>
      </c>
      <c r="B33" s="8"/>
      <c r="D33" s="8"/>
      <c r="E33" s="4">
        <v>61</v>
      </c>
      <c r="F33" s="8"/>
      <c r="G33" s="4">
        <v>59</v>
      </c>
      <c r="H33" s="8"/>
      <c r="I33" s="4">
        <v>58</v>
      </c>
      <c r="J33" s="4"/>
      <c r="K33" s="4">
        <v>238</v>
      </c>
      <c r="M33" s="4">
        <v>228</v>
      </c>
    </row>
    <row r="34" spans="1:13" ht="15">
      <c r="A34" s="86"/>
      <c r="B34" s="157"/>
      <c r="C34" s="157"/>
      <c r="D34" s="157"/>
      <c r="E34" s="143"/>
      <c r="F34" s="157"/>
      <c r="G34" s="143"/>
      <c r="H34" s="157"/>
      <c r="I34" s="143"/>
      <c r="J34" s="143"/>
      <c r="K34" s="143"/>
      <c r="M34" s="143"/>
    </row>
    <row r="35" spans="1:13" ht="15">
      <c r="A35" s="18" t="s">
        <v>144</v>
      </c>
      <c r="B35" s="9"/>
      <c r="C35" s="7"/>
      <c r="D35" s="7"/>
      <c r="E35" s="10"/>
      <c r="F35" s="7"/>
      <c r="G35" s="10"/>
      <c r="H35" s="7"/>
      <c r="I35" s="10"/>
      <c r="J35" s="10"/>
      <c r="K35" s="10"/>
      <c r="M35" s="10"/>
    </row>
    <row r="36" spans="1:13" s="171" customFormat="1">
      <c r="A36" s="169"/>
      <c r="B36" s="159" t="s">
        <v>182</v>
      </c>
      <c r="C36" s="170"/>
      <c r="D36" s="87"/>
      <c r="E36" s="134">
        <v>91</v>
      </c>
      <c r="F36" s="87"/>
      <c r="G36" s="134">
        <v>92</v>
      </c>
      <c r="H36" s="87"/>
      <c r="I36" s="134">
        <v>87</v>
      </c>
      <c r="J36" s="134"/>
      <c r="K36" s="134">
        <v>384</v>
      </c>
      <c r="M36" s="134">
        <v>362</v>
      </c>
    </row>
    <row r="37" spans="1:13" ht="15">
      <c r="A37" s="88"/>
      <c r="B37" s="159" t="s">
        <v>118</v>
      </c>
      <c r="C37" s="157"/>
      <c r="D37" s="87"/>
      <c r="E37" s="172">
        <v>22</v>
      </c>
      <c r="F37" s="87"/>
      <c r="G37" s="172">
        <v>22</v>
      </c>
      <c r="H37" s="87"/>
      <c r="I37" s="172">
        <v>20</v>
      </c>
      <c r="J37" s="172"/>
      <c r="K37" s="172">
        <v>89</v>
      </c>
      <c r="M37" s="172">
        <v>74</v>
      </c>
    </row>
    <row r="38" spans="1:13" ht="15">
      <c r="A38" s="88"/>
      <c r="B38" s="160"/>
      <c r="C38" s="160"/>
      <c r="D38" s="8"/>
      <c r="E38" s="4"/>
      <c r="F38" s="8"/>
      <c r="G38" s="4"/>
      <c r="H38" s="8"/>
      <c r="I38" s="4"/>
      <c r="J38" s="4"/>
      <c r="K38" s="4"/>
      <c r="M38" s="4"/>
    </row>
    <row r="39" spans="1:13" ht="15">
      <c r="A39" s="88"/>
      <c r="B39" s="160" t="s">
        <v>85</v>
      </c>
      <c r="C39" s="160"/>
      <c r="D39" s="8"/>
      <c r="E39" s="4">
        <f>+E36+E37</f>
        <v>113</v>
      </c>
      <c r="F39" s="8"/>
      <c r="G39" s="4">
        <f>+G36+G37</f>
        <v>114</v>
      </c>
      <c r="H39" s="8"/>
      <c r="I39" s="4">
        <f>+I36+I37</f>
        <v>107</v>
      </c>
      <c r="J39" s="4"/>
      <c r="K39" s="4">
        <f>+K36+K37</f>
        <v>473</v>
      </c>
      <c r="M39" s="4">
        <f>+M36+M37</f>
        <v>436</v>
      </c>
    </row>
    <row r="40" spans="1:13">
      <c r="A40" s="88"/>
      <c r="B40" s="157"/>
      <c r="C40" s="8"/>
      <c r="D40" s="8"/>
      <c r="E40" s="145"/>
      <c r="F40" s="8"/>
      <c r="G40" s="145"/>
      <c r="H40" s="8"/>
      <c r="I40" s="145"/>
      <c r="J40" s="145"/>
      <c r="K40" s="145"/>
      <c r="M40" s="145"/>
    </row>
    <row r="41" spans="1:13" ht="15">
      <c r="A41" s="18" t="s">
        <v>145</v>
      </c>
      <c r="B41" s="9"/>
      <c r="C41" s="7"/>
      <c r="D41" s="7"/>
      <c r="E41" s="10"/>
      <c r="F41" s="7"/>
      <c r="G41" s="10"/>
      <c r="H41" s="7"/>
      <c r="I41" s="10"/>
      <c r="J41" s="10"/>
      <c r="K41" s="10"/>
      <c r="M41" s="10"/>
    </row>
    <row r="42" spans="1:13">
      <c r="A42" s="88"/>
      <c r="B42" s="159" t="s">
        <v>146</v>
      </c>
      <c r="C42" s="157"/>
      <c r="D42" s="87"/>
      <c r="E42" s="142">
        <v>78</v>
      </c>
      <c r="F42" s="87"/>
      <c r="G42" s="142">
        <v>75</v>
      </c>
      <c r="H42" s="134"/>
      <c r="I42" s="142">
        <v>83</v>
      </c>
      <c r="J42" s="142"/>
      <c r="K42" s="142">
        <v>314</v>
      </c>
      <c r="M42" s="142">
        <v>230</v>
      </c>
    </row>
    <row r="43" spans="1:13" ht="15">
      <c r="A43" s="147"/>
      <c r="B43" s="159" t="s">
        <v>147</v>
      </c>
      <c r="C43" s="149"/>
      <c r="D43" s="149"/>
      <c r="E43" s="146">
        <v>60</v>
      </c>
      <c r="F43" s="149"/>
      <c r="G43" s="146">
        <v>55</v>
      </c>
      <c r="H43" s="149"/>
      <c r="I43" s="146">
        <v>68</v>
      </c>
      <c r="J43" s="146"/>
      <c r="K43" s="146">
        <v>228</v>
      </c>
      <c r="M43" s="146">
        <v>225</v>
      </c>
    </row>
    <row r="44" spans="1:13" ht="15">
      <c r="A44" s="12"/>
      <c r="B44" s="12"/>
      <c r="C44" s="149"/>
      <c r="D44" s="149"/>
      <c r="E44" s="4"/>
      <c r="F44" s="149"/>
      <c r="G44" s="4"/>
      <c r="H44" s="149"/>
      <c r="I44" s="4"/>
      <c r="J44" s="4"/>
      <c r="K44" s="4"/>
      <c r="M44" s="4"/>
    </row>
    <row r="45" spans="1:13" ht="15">
      <c r="A45" s="88"/>
      <c r="B45" s="160" t="s">
        <v>86</v>
      </c>
      <c r="C45" s="160"/>
      <c r="D45" s="8"/>
      <c r="E45" s="4">
        <f>+E42+E43</f>
        <v>138</v>
      </c>
      <c r="F45" s="8"/>
      <c r="G45" s="4">
        <f>+G42+G43</f>
        <v>130</v>
      </c>
      <c r="H45" s="8"/>
      <c r="I45" s="4">
        <f>+I42+I43</f>
        <v>151</v>
      </c>
      <c r="J45" s="4"/>
      <c r="K45" s="4">
        <f>+K42+K43</f>
        <v>542</v>
      </c>
      <c r="M45" s="4">
        <f>+M42+M43</f>
        <v>455</v>
      </c>
    </row>
    <row r="46" spans="1:13">
      <c r="A46" s="12"/>
      <c r="B46" s="12"/>
      <c r="C46" s="149"/>
      <c r="D46" s="149"/>
      <c r="E46" s="11"/>
      <c r="F46" s="149"/>
      <c r="G46" s="11"/>
      <c r="H46" s="149"/>
      <c r="I46" s="11"/>
      <c r="J46" s="11"/>
      <c r="K46" s="11"/>
      <c r="M46" s="11"/>
    </row>
    <row r="47" spans="1:13" ht="15">
      <c r="A47" s="13" t="s">
        <v>148</v>
      </c>
      <c r="C47" s="160"/>
      <c r="D47" s="160"/>
      <c r="E47" s="173">
        <f>+E31+E33+E39+E45</f>
        <v>517</v>
      </c>
      <c r="F47" s="160"/>
      <c r="G47" s="173">
        <f>+G31+G33+G39+G45</f>
        <v>497</v>
      </c>
      <c r="H47" s="160"/>
      <c r="I47" s="173">
        <f>+I31+I33+I39+I45</f>
        <v>520</v>
      </c>
      <c r="J47" s="173"/>
      <c r="K47" s="173">
        <f>+K31+K33+K39+K45</f>
        <v>2067</v>
      </c>
      <c r="M47" s="173">
        <f>+M31+M33+M39+M45</f>
        <v>1895</v>
      </c>
    </row>
  </sheetData>
  <mergeCells count="5">
    <mergeCell ref="K5:M5"/>
    <mergeCell ref="A1:M1"/>
    <mergeCell ref="A2:M2"/>
    <mergeCell ref="A3:M3"/>
    <mergeCell ref="E5:I5"/>
  </mergeCells>
  <printOptions horizontalCentered="1"/>
  <pageMargins left="0.5" right="0.5" top="0" bottom="0" header="0.28999999999999998" footer="0.19"/>
  <pageSetup scale="5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topLeftCell="A10" zoomScale="80" zoomScaleNormal="80" zoomScaleSheetLayoutView="70" workbookViewId="0">
      <selection activeCell="Q42" sqref="Q42"/>
    </sheetView>
  </sheetViews>
  <sheetFormatPr defaultColWidth="9.140625" defaultRowHeight="12.75"/>
  <cols>
    <col min="1" max="1" width="2.42578125" style="2" customWidth="1"/>
    <col min="2" max="2" width="25" style="2" customWidth="1"/>
    <col min="3" max="3" width="40.28515625" style="2" customWidth="1"/>
    <col min="4" max="4" width="3" style="2" customWidth="1"/>
    <col min="5" max="5" width="18.7109375" style="2" customWidth="1"/>
    <col min="6" max="6" width="2.7109375" style="2" customWidth="1"/>
    <col min="7" max="7" width="18.7109375" style="2" customWidth="1"/>
    <col min="8" max="8" width="3.28515625" style="2" customWidth="1"/>
    <col min="9" max="9" width="18.7109375" style="2" bestFit="1" customWidth="1"/>
    <col min="10" max="10" width="1.85546875" style="2" customWidth="1"/>
    <col min="11" max="11" width="18.7109375" style="2" customWidth="1"/>
    <col min="12" max="12" width="1.5703125" style="2" customWidth="1"/>
    <col min="13" max="13" width="17.7109375" style="2" bestFit="1" customWidth="1"/>
    <col min="14" max="14" width="1.5703125" style="2" customWidth="1"/>
    <col min="15" max="15" width="17.7109375" style="2" bestFit="1" customWidth="1"/>
    <col min="16" max="16" width="1.5703125" style="2" customWidth="1"/>
    <col min="17" max="17" width="17.7109375" style="2" bestFit="1" customWidth="1"/>
    <col min="18" max="16384" width="9.140625" style="2"/>
  </cols>
  <sheetData>
    <row r="1" spans="1:17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</row>
    <row r="2" spans="1:17">
      <c r="A2" s="213" t="s">
        <v>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</row>
    <row r="3" spans="1:17">
      <c r="A3" s="213" t="s">
        <v>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</row>
    <row r="4" spans="1:17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7">
      <c r="A5" s="184"/>
      <c r="B5" s="184"/>
      <c r="C5" s="184"/>
      <c r="D5" s="184"/>
      <c r="E5" s="212" t="s">
        <v>78</v>
      </c>
      <c r="F5" s="212"/>
      <c r="G5" s="212"/>
      <c r="H5" s="212"/>
      <c r="I5" s="212"/>
      <c r="J5" s="212"/>
      <c r="K5" s="212"/>
      <c r="L5" s="183"/>
      <c r="M5" s="209" t="s">
        <v>152</v>
      </c>
      <c r="N5" s="209"/>
      <c r="O5" s="209"/>
      <c r="P5" s="209"/>
      <c r="Q5" s="209"/>
    </row>
    <row r="6" spans="1:17">
      <c r="A6" s="85"/>
      <c r="B6" s="85"/>
      <c r="C6" s="66"/>
      <c r="D6" s="66"/>
      <c r="E6" s="162" t="s">
        <v>179</v>
      </c>
      <c r="F6" s="66"/>
      <c r="G6" s="162" t="s">
        <v>180</v>
      </c>
      <c r="H6" s="162"/>
      <c r="I6" s="162" t="s">
        <v>132</v>
      </c>
      <c r="J6" s="150"/>
      <c r="K6" s="162" t="s">
        <v>131</v>
      </c>
      <c r="L6" s="162"/>
      <c r="M6" s="182" t="s">
        <v>29</v>
      </c>
      <c r="N6" s="150"/>
      <c r="O6" s="182" t="s">
        <v>29</v>
      </c>
      <c r="P6" s="150"/>
      <c r="Q6" s="182" t="s">
        <v>29</v>
      </c>
    </row>
    <row r="7" spans="1:17">
      <c r="A7" s="85"/>
      <c r="B7" s="85"/>
      <c r="C7" s="66"/>
      <c r="D7" s="66"/>
      <c r="E7" s="1" t="s">
        <v>133</v>
      </c>
      <c r="F7" s="66"/>
      <c r="G7" s="1" t="s">
        <v>133</v>
      </c>
      <c r="H7" s="1"/>
      <c r="I7" s="1" t="s">
        <v>133</v>
      </c>
      <c r="J7" s="150"/>
      <c r="K7" s="1" t="s">
        <v>133</v>
      </c>
      <c r="L7" s="150"/>
      <c r="M7" s="1" t="s">
        <v>117</v>
      </c>
      <c r="N7" s="150"/>
      <c r="O7" s="1" t="s">
        <v>28</v>
      </c>
      <c r="P7" s="150"/>
      <c r="Q7" s="1" t="s">
        <v>181</v>
      </c>
    </row>
    <row r="8" spans="1:17">
      <c r="A8" s="12"/>
      <c r="B8" s="12"/>
      <c r="E8" s="184" t="s">
        <v>3</v>
      </c>
      <c r="G8" s="184" t="s">
        <v>3</v>
      </c>
      <c r="I8" s="184" t="s">
        <v>3</v>
      </c>
      <c r="K8" s="184" t="s">
        <v>3</v>
      </c>
      <c r="M8" s="184" t="s">
        <v>3</v>
      </c>
    </row>
    <row r="9" spans="1:17">
      <c r="A9" s="12" t="s">
        <v>134</v>
      </c>
      <c r="B9" s="12"/>
      <c r="E9" s="184"/>
      <c r="G9" s="184"/>
      <c r="I9" s="184"/>
      <c r="K9" s="184"/>
      <c r="L9" s="87"/>
      <c r="M9" s="184"/>
    </row>
    <row r="10" spans="1:17">
      <c r="A10" s="88"/>
      <c r="B10" s="186" t="s">
        <v>135</v>
      </c>
      <c r="C10" s="87"/>
      <c r="D10" s="87"/>
      <c r="E10" s="135">
        <v>138</v>
      </c>
      <c r="F10" s="87"/>
      <c r="G10" s="135">
        <v>129</v>
      </c>
      <c r="H10" s="135"/>
      <c r="I10" s="135">
        <v>125</v>
      </c>
      <c r="J10" s="87"/>
      <c r="K10" s="135">
        <v>135</v>
      </c>
      <c r="L10" s="87"/>
      <c r="M10" s="135">
        <v>525</v>
      </c>
      <c r="O10" s="135">
        <v>514</v>
      </c>
      <c r="Q10" s="135">
        <v>507</v>
      </c>
    </row>
    <row r="11" spans="1:17" ht="15">
      <c r="A11" s="88"/>
      <c r="B11" s="157" t="s">
        <v>136</v>
      </c>
      <c r="C11" s="87"/>
      <c r="D11" s="87"/>
      <c r="E11" s="144"/>
      <c r="F11" s="87"/>
      <c r="G11" s="144"/>
      <c r="H11" s="144"/>
      <c r="I11" s="144"/>
      <c r="J11" s="87"/>
      <c r="K11" s="144"/>
      <c r="L11" s="87"/>
      <c r="M11" s="144"/>
      <c r="O11" s="144"/>
      <c r="Q11" s="144"/>
    </row>
    <row r="12" spans="1:17">
      <c r="A12" s="88"/>
      <c r="B12" s="157" t="s">
        <v>4</v>
      </c>
      <c r="C12" s="87"/>
      <c r="D12" s="87"/>
      <c r="E12" s="145">
        <v>-75</v>
      </c>
      <c r="F12" s="87"/>
      <c r="G12" s="145">
        <v>-71</v>
      </c>
      <c r="H12" s="145"/>
      <c r="I12" s="145">
        <v>-68</v>
      </c>
      <c r="J12" s="87"/>
      <c r="K12" s="145">
        <v>-73</v>
      </c>
      <c r="L12" s="87"/>
      <c r="M12" s="145">
        <v>-285</v>
      </c>
      <c r="O12" s="145">
        <v>-259</v>
      </c>
      <c r="Q12" s="145">
        <v>-250</v>
      </c>
    </row>
    <row r="13" spans="1:17" ht="15">
      <c r="A13" s="88"/>
      <c r="B13" s="157" t="s">
        <v>5</v>
      </c>
      <c r="C13" s="87"/>
      <c r="D13" s="87"/>
      <c r="E13" s="144">
        <v>-7</v>
      </c>
      <c r="F13" s="87"/>
      <c r="G13" s="144">
        <v>-8</v>
      </c>
      <c r="H13" s="144"/>
      <c r="I13" s="144">
        <v>-7</v>
      </c>
      <c r="J13" s="87"/>
      <c r="K13" s="144">
        <v>-9</v>
      </c>
      <c r="L13" s="87"/>
      <c r="M13" s="144">
        <v>-32</v>
      </c>
      <c r="O13" s="144">
        <v>-33</v>
      </c>
      <c r="Q13" s="144">
        <v>-34</v>
      </c>
    </row>
    <row r="14" spans="1:17">
      <c r="A14" s="13"/>
      <c r="B14" s="8" t="s">
        <v>137</v>
      </c>
      <c r="D14" s="87"/>
      <c r="E14" s="163">
        <f>E10+E12+E13</f>
        <v>56</v>
      </c>
      <c r="F14" s="87"/>
      <c r="G14" s="163">
        <f>G10+G12+G13</f>
        <v>50</v>
      </c>
      <c r="H14" s="163"/>
      <c r="I14" s="163">
        <f>I10+I12+I13</f>
        <v>50</v>
      </c>
      <c r="J14" s="87"/>
      <c r="K14" s="163">
        <f>K10+K12+K13</f>
        <v>53</v>
      </c>
      <c r="L14" s="87"/>
      <c r="M14" s="163">
        <f>M10+M12+M13</f>
        <v>208</v>
      </c>
      <c r="O14" s="163">
        <f>O10+O12+O13</f>
        <v>222</v>
      </c>
      <c r="Q14" s="163">
        <f>Q10+Q12+Q13</f>
        <v>223</v>
      </c>
    </row>
    <row r="15" spans="1:17">
      <c r="A15" s="13"/>
      <c r="B15" s="8"/>
      <c r="D15" s="87"/>
      <c r="E15" s="125"/>
      <c r="F15" s="87"/>
      <c r="G15" s="125"/>
      <c r="H15" s="125"/>
      <c r="I15" s="125"/>
      <c r="J15" s="87"/>
      <c r="K15" s="125"/>
      <c r="L15" s="87"/>
      <c r="M15" s="125"/>
      <c r="O15" s="125"/>
      <c r="Q15" s="125"/>
    </row>
    <row r="16" spans="1:17">
      <c r="A16" s="86"/>
      <c r="B16" s="186" t="s">
        <v>138</v>
      </c>
      <c r="C16" s="87"/>
      <c r="D16" s="87"/>
      <c r="E16" s="145">
        <v>343</v>
      </c>
      <c r="F16" s="87"/>
      <c r="G16" s="145">
        <v>318</v>
      </c>
      <c r="H16" s="145"/>
      <c r="I16" s="145">
        <v>296</v>
      </c>
      <c r="J16" s="87"/>
      <c r="K16" s="145">
        <v>378</v>
      </c>
      <c r="L16" s="87"/>
      <c r="M16" s="145">
        <v>1335</v>
      </c>
      <c r="O16" s="145">
        <v>1212</v>
      </c>
      <c r="Q16" s="145">
        <v>1369</v>
      </c>
    </row>
    <row r="17" spans="1:17">
      <c r="A17" s="86"/>
      <c r="B17" s="157" t="s">
        <v>136</v>
      </c>
      <c r="C17" s="87"/>
      <c r="D17" s="87"/>
      <c r="E17" s="3"/>
      <c r="F17" s="87"/>
      <c r="G17" s="3"/>
      <c r="H17" s="3"/>
      <c r="I17" s="3"/>
      <c r="J17" s="87"/>
      <c r="K17" s="3"/>
      <c r="L17" s="87"/>
      <c r="M17" s="3"/>
      <c r="O17" s="3"/>
      <c r="Q17" s="3"/>
    </row>
    <row r="18" spans="1:17">
      <c r="A18" s="86"/>
      <c r="B18" s="157" t="s">
        <v>4</v>
      </c>
      <c r="C18" s="87"/>
      <c r="D18" s="87"/>
      <c r="E18" s="142">
        <v>-210</v>
      </c>
      <c r="F18" s="87"/>
      <c r="G18" s="142">
        <v>-181</v>
      </c>
      <c r="H18" s="142"/>
      <c r="I18" s="142">
        <v>-168</v>
      </c>
      <c r="J18" s="87"/>
      <c r="K18" s="142">
        <v>-221</v>
      </c>
      <c r="L18" s="87"/>
      <c r="M18" s="142">
        <v>-780</v>
      </c>
      <c r="O18" s="142">
        <v>-743</v>
      </c>
      <c r="Q18" s="142">
        <v>-854</v>
      </c>
    </row>
    <row r="19" spans="1:17" ht="15">
      <c r="A19" s="86"/>
      <c r="B19" s="157" t="s">
        <v>5</v>
      </c>
      <c r="C19" s="87"/>
      <c r="D19" s="87"/>
      <c r="E19" s="146">
        <v>-76</v>
      </c>
      <c r="F19" s="87"/>
      <c r="G19" s="146">
        <v>-81</v>
      </c>
      <c r="H19" s="146"/>
      <c r="I19" s="146">
        <v>-77</v>
      </c>
      <c r="J19" s="87"/>
      <c r="K19" s="146">
        <v>-98</v>
      </c>
      <c r="L19" s="87"/>
      <c r="M19" s="146">
        <v>-332</v>
      </c>
      <c r="O19" s="146">
        <v>-279</v>
      </c>
      <c r="Q19" s="146">
        <v>-308</v>
      </c>
    </row>
    <row r="20" spans="1:17">
      <c r="A20" s="88"/>
      <c r="B20" s="8" t="s">
        <v>139</v>
      </c>
      <c r="D20" s="87"/>
      <c r="E20" s="164">
        <f>SUM(E16:E19)</f>
        <v>57</v>
      </c>
      <c r="F20" s="87"/>
      <c r="G20" s="164">
        <f>SUM(G16:G19)</f>
        <v>56</v>
      </c>
      <c r="H20" s="164"/>
      <c r="I20" s="164">
        <f>SUM(I16:I19)</f>
        <v>51</v>
      </c>
      <c r="J20" s="87"/>
      <c r="K20" s="164">
        <f>SUM(K16:K19)</f>
        <v>59</v>
      </c>
      <c r="L20" s="87"/>
      <c r="M20" s="164">
        <f>SUM(M16:M19)</f>
        <v>223</v>
      </c>
      <c r="O20" s="164">
        <f>SUM(O16:O19)</f>
        <v>190</v>
      </c>
      <c r="Q20" s="164">
        <f>SUM(Q16:Q19)</f>
        <v>207</v>
      </c>
    </row>
    <row r="21" spans="1:17" ht="15">
      <c r="A21" s="88"/>
      <c r="B21" s="149"/>
      <c r="C21" s="87"/>
      <c r="D21" s="87"/>
      <c r="E21" s="5"/>
      <c r="F21" s="87"/>
      <c r="G21" s="5"/>
      <c r="H21" s="5"/>
      <c r="I21" s="5"/>
      <c r="J21" s="87"/>
      <c r="K21" s="5"/>
      <c r="M21" s="5"/>
      <c r="O21" s="5"/>
      <c r="Q21" s="5"/>
    </row>
    <row r="22" spans="1:17">
      <c r="A22" s="88"/>
      <c r="B22" s="186" t="s">
        <v>140</v>
      </c>
      <c r="C22" s="87"/>
      <c r="D22" s="87"/>
      <c r="F22" s="87"/>
      <c r="L22" s="87"/>
    </row>
    <row r="23" spans="1:17">
      <c r="A23" s="88"/>
      <c r="B23" s="160" t="s">
        <v>141</v>
      </c>
      <c r="C23" s="87"/>
      <c r="D23" s="87"/>
      <c r="E23" s="165">
        <v>36</v>
      </c>
      <c r="F23" s="87"/>
      <c r="G23" s="165">
        <v>32</v>
      </c>
      <c r="H23" s="165"/>
      <c r="I23" s="165">
        <v>31</v>
      </c>
      <c r="J23" s="87"/>
      <c r="K23" s="165">
        <v>30</v>
      </c>
      <c r="L23" s="87"/>
      <c r="M23" s="165">
        <v>130</v>
      </c>
      <c r="O23" s="165">
        <v>111</v>
      </c>
      <c r="Q23" s="165">
        <v>73</v>
      </c>
    </row>
    <row r="24" spans="1:17" ht="15">
      <c r="A24" s="88"/>
      <c r="B24" s="157" t="s">
        <v>136</v>
      </c>
      <c r="C24" s="87"/>
      <c r="D24" s="87"/>
      <c r="E24" s="5"/>
      <c r="F24" s="87"/>
      <c r="G24" s="5"/>
      <c r="H24" s="5"/>
      <c r="I24" s="5"/>
      <c r="J24" s="87"/>
      <c r="K24" s="5"/>
      <c r="L24" s="87"/>
      <c r="M24" s="5"/>
      <c r="O24" s="5"/>
      <c r="Q24" s="5"/>
    </row>
    <row r="25" spans="1:17" ht="15">
      <c r="A25" s="88"/>
      <c r="B25" s="157" t="s">
        <v>5</v>
      </c>
      <c r="C25" s="87"/>
      <c r="D25" s="87"/>
      <c r="E25" s="5">
        <v>-1</v>
      </c>
      <c r="F25" s="87"/>
      <c r="G25" s="5">
        <v>-1</v>
      </c>
      <c r="H25" s="5"/>
      <c r="I25" s="5">
        <v>-1</v>
      </c>
      <c r="J25" s="87"/>
      <c r="K25" s="5">
        <v>-1</v>
      </c>
      <c r="L25" s="8"/>
      <c r="M25" s="5">
        <v>-4</v>
      </c>
      <c r="O25" s="5">
        <v>-2</v>
      </c>
      <c r="Q25" s="5">
        <v>0</v>
      </c>
    </row>
    <row r="26" spans="1:17" ht="14.45" customHeight="1">
      <c r="A26" s="88"/>
      <c r="B26" s="8" t="s">
        <v>183</v>
      </c>
      <c r="C26" s="8"/>
      <c r="D26" s="87"/>
      <c r="E26" s="5"/>
      <c r="F26" s="87"/>
      <c r="G26" s="5"/>
      <c r="H26" s="5"/>
      <c r="I26" s="5"/>
      <c r="J26" s="87"/>
      <c r="K26" s="5"/>
      <c r="L26" s="8"/>
      <c r="M26" s="5"/>
      <c r="O26" s="5"/>
      <c r="Q26" s="5"/>
    </row>
    <row r="27" spans="1:17" ht="16.149999999999999" customHeight="1">
      <c r="A27" s="88"/>
      <c r="B27" s="8" t="s">
        <v>184</v>
      </c>
      <c r="C27" s="8"/>
      <c r="D27" s="87"/>
      <c r="E27" s="127">
        <f>E23+E25</f>
        <v>35</v>
      </c>
      <c r="F27" s="87"/>
      <c r="G27" s="127">
        <f>G23+G25</f>
        <v>31</v>
      </c>
      <c r="H27" s="127"/>
      <c r="I27" s="127">
        <f>I23+I25</f>
        <v>30</v>
      </c>
      <c r="J27" s="87"/>
      <c r="K27" s="127">
        <f>K23+K25</f>
        <v>29</v>
      </c>
      <c r="L27" s="87"/>
      <c r="M27" s="127">
        <f>M23+M25</f>
        <v>126</v>
      </c>
      <c r="O27" s="127">
        <f>O23+O25</f>
        <v>109</v>
      </c>
      <c r="Q27" s="127">
        <f>Q23+Q25</f>
        <v>73</v>
      </c>
    </row>
    <row r="28" spans="1:17" ht="15">
      <c r="A28" s="88"/>
      <c r="B28" s="149"/>
      <c r="C28" s="87"/>
      <c r="D28" s="87"/>
      <c r="E28" s="5"/>
      <c r="F28" s="87"/>
      <c r="G28" s="5"/>
      <c r="H28" s="5"/>
      <c r="I28" s="5"/>
      <c r="J28" s="87"/>
      <c r="K28" s="5"/>
      <c r="L28" s="157"/>
      <c r="M28" s="5"/>
      <c r="O28" s="5"/>
      <c r="Q28" s="5"/>
    </row>
    <row r="29" spans="1:17" ht="15">
      <c r="A29" s="13"/>
      <c r="B29" s="186" t="s">
        <v>6</v>
      </c>
      <c r="C29" s="157"/>
      <c r="D29" s="157"/>
      <c r="E29" s="4">
        <v>65</v>
      </c>
      <c r="F29" s="157"/>
      <c r="G29" s="4">
        <v>65</v>
      </c>
      <c r="H29" s="4"/>
      <c r="I29" s="4">
        <v>63</v>
      </c>
      <c r="J29" s="157"/>
      <c r="K29" s="4">
        <v>64</v>
      </c>
      <c r="L29" s="157"/>
      <c r="M29" s="4">
        <v>257</v>
      </c>
      <c r="O29" s="4">
        <v>255</v>
      </c>
      <c r="Q29" s="4">
        <v>257</v>
      </c>
    </row>
    <row r="30" spans="1:17" ht="15">
      <c r="A30" s="13"/>
      <c r="B30" s="157"/>
      <c r="C30" s="157"/>
      <c r="D30" s="157"/>
      <c r="E30" s="144"/>
      <c r="F30" s="157"/>
      <c r="G30" s="144"/>
      <c r="H30" s="144"/>
      <c r="I30" s="144"/>
      <c r="J30" s="157"/>
      <c r="K30" s="144"/>
      <c r="L30" s="8"/>
      <c r="M30" s="144"/>
      <c r="O30" s="144"/>
      <c r="Q30" s="144"/>
    </row>
    <row r="31" spans="1:17" ht="15">
      <c r="A31" s="89"/>
      <c r="B31" s="160" t="s">
        <v>142</v>
      </c>
      <c r="C31" s="8"/>
      <c r="D31" s="8"/>
      <c r="E31" s="4">
        <f>E20+E14+E29+E27</f>
        <v>213</v>
      </c>
      <c r="F31" s="8"/>
      <c r="G31" s="4">
        <f>G20+G14+G29+G27</f>
        <v>202</v>
      </c>
      <c r="H31" s="4"/>
      <c r="I31" s="4">
        <f>I20+I14+I29+I27</f>
        <v>194</v>
      </c>
      <c r="J31" s="8"/>
      <c r="K31" s="4">
        <f>K20+K14+K29+K27</f>
        <v>205</v>
      </c>
      <c r="L31" s="8"/>
      <c r="M31" s="4">
        <f>M20+M14+M29+M27</f>
        <v>814</v>
      </c>
      <c r="O31" s="4">
        <f>O20+O14+O29+O27</f>
        <v>776</v>
      </c>
      <c r="Q31" s="4">
        <f>Q20+Q14+Q29+Q27</f>
        <v>760</v>
      </c>
    </row>
    <row r="32" spans="1:17" ht="15">
      <c r="A32" s="89"/>
      <c r="B32" s="160"/>
      <c r="C32" s="8"/>
      <c r="D32" s="8"/>
      <c r="E32" s="124"/>
      <c r="F32" s="8"/>
      <c r="G32" s="124"/>
      <c r="H32" s="124"/>
      <c r="I32" s="124"/>
      <c r="J32" s="8"/>
      <c r="K32" s="124"/>
      <c r="L32" s="8"/>
      <c r="M32" s="124"/>
      <c r="O32" s="124"/>
      <c r="Q32" s="124"/>
    </row>
    <row r="33" spans="1:17" ht="15">
      <c r="A33" s="12" t="s">
        <v>143</v>
      </c>
      <c r="B33" s="8"/>
      <c r="D33" s="8"/>
      <c r="E33" s="4">
        <v>58</v>
      </c>
      <c r="F33" s="8"/>
      <c r="G33" s="4">
        <v>60</v>
      </c>
      <c r="H33" s="4"/>
      <c r="I33" s="4">
        <v>59</v>
      </c>
      <c r="J33" s="8"/>
      <c r="K33" s="4">
        <v>61</v>
      </c>
      <c r="L33" s="157"/>
      <c r="M33" s="4">
        <v>238</v>
      </c>
      <c r="O33" s="4">
        <v>228</v>
      </c>
      <c r="Q33" s="4">
        <v>224</v>
      </c>
    </row>
    <row r="34" spans="1:17" ht="15">
      <c r="A34" s="86"/>
      <c r="B34" s="157"/>
      <c r="C34" s="157"/>
      <c r="D34" s="157"/>
      <c r="E34" s="143"/>
      <c r="F34" s="157"/>
      <c r="G34" s="143"/>
      <c r="H34" s="143"/>
      <c r="I34" s="143"/>
      <c r="J34" s="157"/>
      <c r="K34" s="143"/>
      <c r="L34" s="7"/>
      <c r="M34" s="143"/>
      <c r="O34" s="143"/>
      <c r="Q34" s="143"/>
    </row>
    <row r="35" spans="1:17" s="171" customFormat="1" ht="15">
      <c r="A35" s="18" t="s">
        <v>144</v>
      </c>
      <c r="B35" s="9"/>
      <c r="C35" s="7"/>
      <c r="D35" s="7"/>
      <c r="E35" s="10"/>
      <c r="F35" s="7"/>
      <c r="G35" s="10"/>
      <c r="H35" s="10"/>
      <c r="I35" s="10"/>
      <c r="J35" s="7"/>
      <c r="K35" s="10"/>
      <c r="L35" s="87"/>
      <c r="M35" s="10"/>
      <c r="N35" s="2"/>
      <c r="O35" s="10"/>
      <c r="P35" s="2"/>
      <c r="Q35" s="10"/>
    </row>
    <row r="36" spans="1:17">
      <c r="A36" s="169"/>
      <c r="B36" s="159" t="s">
        <v>182</v>
      </c>
      <c r="C36" s="170"/>
      <c r="D36" s="87"/>
      <c r="E36" s="134">
        <v>100</v>
      </c>
      <c r="F36" s="87"/>
      <c r="G36" s="134">
        <v>101</v>
      </c>
      <c r="H36" s="134"/>
      <c r="I36" s="134">
        <v>92</v>
      </c>
      <c r="J36" s="87"/>
      <c r="K36" s="134">
        <v>91</v>
      </c>
      <c r="L36" s="87"/>
      <c r="M36" s="134">
        <v>384</v>
      </c>
      <c r="N36" s="171"/>
      <c r="O36" s="134">
        <v>362</v>
      </c>
      <c r="P36" s="171"/>
      <c r="Q36" s="134">
        <v>337</v>
      </c>
    </row>
    <row r="37" spans="1:17" ht="15">
      <c r="A37" s="88"/>
      <c r="B37" s="159" t="s">
        <v>118</v>
      </c>
      <c r="C37" s="157"/>
      <c r="D37" s="87"/>
      <c r="E37" s="172">
        <v>23</v>
      </c>
      <c r="F37" s="87"/>
      <c r="G37" s="172">
        <v>22</v>
      </c>
      <c r="H37" s="172"/>
      <c r="I37" s="172">
        <v>22</v>
      </c>
      <c r="J37" s="87"/>
      <c r="K37" s="172">
        <v>22</v>
      </c>
      <c r="L37" s="8"/>
      <c r="M37" s="172">
        <v>89</v>
      </c>
      <c r="O37" s="172">
        <v>74</v>
      </c>
      <c r="Q37" s="172">
        <v>63</v>
      </c>
    </row>
    <row r="38" spans="1:17" ht="15">
      <c r="A38" s="88"/>
      <c r="B38" s="160"/>
      <c r="C38" s="160"/>
      <c r="D38" s="8"/>
      <c r="E38" s="4"/>
      <c r="F38" s="8"/>
      <c r="G38" s="4"/>
      <c r="H38" s="4"/>
      <c r="I38" s="4"/>
      <c r="J38" s="8"/>
      <c r="K38" s="4"/>
      <c r="L38" s="8"/>
      <c r="M38" s="4"/>
      <c r="O38" s="4"/>
      <c r="Q38" s="4"/>
    </row>
    <row r="39" spans="1:17" ht="15">
      <c r="A39" s="88"/>
      <c r="B39" s="160" t="s">
        <v>85</v>
      </c>
      <c r="C39" s="160"/>
      <c r="D39" s="8"/>
      <c r="E39" s="4">
        <f>+E36+E37</f>
        <v>123</v>
      </c>
      <c r="F39" s="8"/>
      <c r="G39" s="4">
        <f>+G36+G37</f>
        <v>123</v>
      </c>
      <c r="H39" s="4"/>
      <c r="I39" s="4">
        <f>+I36+I37</f>
        <v>114</v>
      </c>
      <c r="J39" s="8"/>
      <c r="K39" s="4">
        <f>+K36+K37</f>
        <v>113</v>
      </c>
      <c r="L39" s="8"/>
      <c r="M39" s="4">
        <f>+M36+M37</f>
        <v>473</v>
      </c>
      <c r="O39" s="4">
        <f>+O36+O37</f>
        <v>436</v>
      </c>
      <c r="Q39" s="4">
        <f>+Q36+Q37</f>
        <v>400</v>
      </c>
    </row>
    <row r="40" spans="1:17">
      <c r="A40" s="88"/>
      <c r="B40" s="157"/>
      <c r="C40" s="8"/>
      <c r="D40" s="8"/>
      <c r="E40" s="145"/>
      <c r="F40" s="8"/>
      <c r="G40" s="145"/>
      <c r="H40" s="145"/>
      <c r="I40" s="145"/>
      <c r="J40" s="8"/>
      <c r="K40" s="145"/>
      <c r="L40" s="7"/>
      <c r="M40" s="145"/>
      <c r="O40" s="145"/>
      <c r="Q40" s="145"/>
    </row>
    <row r="41" spans="1:17" ht="15">
      <c r="A41" s="18" t="s">
        <v>145</v>
      </c>
      <c r="B41" s="9"/>
      <c r="C41" s="7"/>
      <c r="D41" s="7"/>
      <c r="E41" s="10"/>
      <c r="F41" s="7"/>
      <c r="G41" s="10"/>
      <c r="H41" s="10"/>
      <c r="I41" s="10"/>
      <c r="J41" s="7"/>
      <c r="K41" s="10"/>
      <c r="L41" s="134"/>
      <c r="M41" s="10"/>
      <c r="O41" s="10"/>
      <c r="Q41" s="10"/>
    </row>
    <row r="42" spans="1:17">
      <c r="A42" s="88"/>
      <c r="B42" s="159" t="s">
        <v>146</v>
      </c>
      <c r="C42" s="157"/>
      <c r="D42" s="87"/>
      <c r="E42" s="142">
        <v>82</v>
      </c>
      <c r="F42" s="87"/>
      <c r="G42" s="142">
        <v>80</v>
      </c>
      <c r="H42" s="142"/>
      <c r="I42" s="142">
        <v>75</v>
      </c>
      <c r="J42" s="87"/>
      <c r="K42" s="142">
        <v>78</v>
      </c>
      <c r="L42" s="149"/>
      <c r="M42" s="142">
        <v>314</v>
      </c>
      <c r="O42" s="142">
        <v>230</v>
      </c>
      <c r="Q42" s="142">
        <v>89</v>
      </c>
    </row>
    <row r="43" spans="1:17" ht="15">
      <c r="A43" s="147"/>
      <c r="B43" s="159" t="s">
        <v>147</v>
      </c>
      <c r="C43" s="149"/>
      <c r="D43" s="149"/>
      <c r="E43" s="146">
        <v>53</v>
      </c>
      <c r="F43" s="149"/>
      <c r="G43" s="146">
        <v>58</v>
      </c>
      <c r="H43" s="146"/>
      <c r="I43" s="146">
        <v>55</v>
      </c>
      <c r="J43" s="149"/>
      <c r="K43" s="146">
        <v>60</v>
      </c>
      <c r="L43" s="149"/>
      <c r="M43" s="146">
        <v>228</v>
      </c>
      <c r="O43" s="146">
        <v>225</v>
      </c>
      <c r="Q43" s="146">
        <v>201</v>
      </c>
    </row>
    <row r="44" spans="1:17" ht="15">
      <c r="A44" s="12"/>
      <c r="B44" s="12"/>
      <c r="C44" s="149"/>
      <c r="D44" s="149"/>
      <c r="E44" s="4"/>
      <c r="F44" s="149"/>
      <c r="G44" s="4"/>
      <c r="H44" s="4"/>
      <c r="I44" s="4"/>
      <c r="J44" s="149"/>
      <c r="K44" s="4"/>
      <c r="L44" s="8"/>
      <c r="M44" s="4"/>
      <c r="O44" s="4"/>
      <c r="Q44" s="4"/>
    </row>
    <row r="45" spans="1:17" ht="15">
      <c r="A45" s="88"/>
      <c r="B45" s="160" t="s">
        <v>86</v>
      </c>
      <c r="C45" s="160"/>
      <c r="D45" s="8"/>
      <c r="E45" s="4">
        <f>+E42+E43</f>
        <v>135</v>
      </c>
      <c r="F45" s="8"/>
      <c r="G45" s="4">
        <f>+G42+G43</f>
        <v>138</v>
      </c>
      <c r="H45" s="4"/>
      <c r="I45" s="4">
        <f>+I42+I43</f>
        <v>130</v>
      </c>
      <c r="J45" s="8"/>
      <c r="K45" s="4">
        <f>+K42+K43</f>
        <v>138</v>
      </c>
      <c r="L45" s="149"/>
      <c r="M45" s="4">
        <f>+M42+M43</f>
        <v>542</v>
      </c>
      <c r="O45" s="4">
        <f>+O42+O43</f>
        <v>455</v>
      </c>
      <c r="Q45" s="4">
        <f>+Q42+Q43</f>
        <v>290</v>
      </c>
    </row>
    <row r="46" spans="1:17">
      <c r="A46" s="12"/>
      <c r="B46" s="12"/>
      <c r="C46" s="149"/>
      <c r="D46" s="149"/>
      <c r="E46" s="11"/>
      <c r="F46" s="149"/>
      <c r="G46" s="11"/>
      <c r="H46" s="11"/>
      <c r="I46" s="11"/>
      <c r="J46" s="149"/>
      <c r="L46" s="160"/>
      <c r="M46" s="11"/>
      <c r="O46" s="11"/>
      <c r="Q46" s="11"/>
    </row>
    <row r="47" spans="1:17" ht="15">
      <c r="A47" s="13" t="s">
        <v>148</v>
      </c>
      <c r="C47" s="160"/>
      <c r="D47" s="160"/>
      <c r="E47" s="173">
        <f>+E31+E33+E39+E45</f>
        <v>529</v>
      </c>
      <c r="F47" s="160"/>
      <c r="G47" s="173">
        <f>+G31+G33+G39+G45</f>
        <v>523</v>
      </c>
      <c r="H47" s="173"/>
      <c r="I47" s="173">
        <f>+I31+I33+I39+I45</f>
        <v>497</v>
      </c>
      <c r="J47" s="160"/>
      <c r="K47" s="173">
        <f>+K31+K33+K39+K45</f>
        <v>517</v>
      </c>
      <c r="M47" s="173">
        <f>+M31+M33+M39+M45</f>
        <v>2067</v>
      </c>
      <c r="O47" s="173">
        <f>+O31+O33+O39+O45</f>
        <v>1895</v>
      </c>
      <c r="Q47" s="173">
        <f>+Q31+Q33+Q39+Q45</f>
        <v>1674</v>
      </c>
    </row>
  </sheetData>
  <mergeCells count="5">
    <mergeCell ref="E5:K5"/>
    <mergeCell ref="M5:Q5"/>
    <mergeCell ref="A1:Q1"/>
    <mergeCell ref="A2:Q2"/>
    <mergeCell ref="A3:Q3"/>
  </mergeCells>
  <printOptions horizontalCentered="1"/>
  <pageMargins left="0.5" right="0.5" top="0" bottom="0" header="0.28999999999999998" footer="0.19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7"/>
  <sheetViews>
    <sheetView showGridLines="0" zoomScale="85" zoomScaleNormal="85" zoomScaleSheetLayoutView="89" workbookViewId="0">
      <selection activeCell="G9" sqref="G9"/>
    </sheetView>
  </sheetViews>
  <sheetFormatPr defaultColWidth="9.140625" defaultRowHeight="12.75"/>
  <cols>
    <col min="1" max="1" width="2.42578125" style="101" customWidth="1"/>
    <col min="2" max="2" width="4" style="103" customWidth="1"/>
    <col min="3" max="3" width="5" style="101" customWidth="1"/>
    <col min="4" max="4" width="71.28515625" style="101" customWidth="1"/>
    <col min="5" max="5" width="17.42578125" style="77" customWidth="1"/>
    <col min="6" max="6" width="4.42578125" style="77" customWidth="1"/>
    <col min="7" max="7" width="17.42578125" style="77" customWidth="1"/>
    <col min="8" max="8" width="1.5703125" style="101" customWidth="1"/>
    <col min="9" max="9" width="1.7109375" style="101" customWidth="1"/>
    <col min="10" max="10" width="1.5703125" style="101" customWidth="1"/>
    <col min="11" max="16384" width="9.140625" style="101"/>
  </cols>
  <sheetData>
    <row r="1" spans="1:39" ht="15.75" customHeight="1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139"/>
    </row>
    <row r="2" spans="1:39" ht="15.75" customHeight="1">
      <c r="A2" s="214" t="s">
        <v>88</v>
      </c>
      <c r="B2" s="214"/>
      <c r="C2" s="214"/>
      <c r="D2" s="214"/>
      <c r="E2" s="214"/>
      <c r="F2" s="214"/>
      <c r="G2" s="214"/>
      <c r="H2" s="214"/>
      <c r="I2" s="214"/>
      <c r="J2" s="139"/>
    </row>
    <row r="3" spans="1:39" ht="15.75" customHeight="1">
      <c r="A3" s="214" t="s">
        <v>2</v>
      </c>
      <c r="B3" s="214"/>
      <c r="C3" s="214"/>
      <c r="D3" s="214"/>
      <c r="E3" s="214"/>
      <c r="F3" s="214"/>
      <c r="G3" s="214"/>
      <c r="H3" s="214"/>
      <c r="I3" s="214"/>
      <c r="J3" s="102"/>
    </row>
    <row r="4" spans="1:39" ht="8.25" customHeight="1">
      <c r="I4" s="104"/>
    </row>
    <row r="5" spans="1:39" ht="13.5" customHeight="1">
      <c r="B5" s="105"/>
      <c r="C5" s="79"/>
      <c r="D5" s="79"/>
      <c r="E5" s="90" t="s">
        <v>29</v>
      </c>
      <c r="F5" s="106"/>
      <c r="G5" s="90" t="s">
        <v>29</v>
      </c>
      <c r="H5" s="105"/>
      <c r="I5" s="107"/>
    </row>
    <row r="6" spans="1:39" ht="13.5" customHeight="1">
      <c r="B6" s="105"/>
      <c r="C6" s="79"/>
      <c r="D6" s="79"/>
      <c r="E6" s="91" t="s">
        <v>117</v>
      </c>
      <c r="F6" s="108"/>
      <c r="G6" s="91" t="s">
        <v>28</v>
      </c>
      <c r="H6" s="105"/>
      <c r="I6" s="107"/>
    </row>
    <row r="7" spans="1:39" s="109" customFormat="1" ht="17.25" customHeight="1">
      <c r="B7" s="126" t="s">
        <v>30</v>
      </c>
      <c r="C7" s="102"/>
      <c r="D7" s="102"/>
      <c r="E7" s="141" t="s">
        <v>3</v>
      </c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</row>
    <row r="8" spans="1:39" ht="18.75" customHeight="1">
      <c r="B8" s="110" t="s">
        <v>31</v>
      </c>
      <c r="C8" s="79"/>
      <c r="D8" s="79"/>
      <c r="E8" s="92"/>
      <c r="F8" s="92"/>
      <c r="G8" s="92"/>
      <c r="H8" s="79"/>
      <c r="I8" s="79"/>
    </row>
    <row r="9" spans="1:39" ht="18.75" customHeight="1">
      <c r="A9" s="111"/>
      <c r="B9" s="105"/>
      <c r="C9" s="79" t="s">
        <v>32</v>
      </c>
      <c r="D9" s="79"/>
      <c r="E9" s="93">
        <v>427</v>
      </c>
      <c r="F9" s="112"/>
      <c r="G9" s="93">
        <v>398</v>
      </c>
      <c r="H9" s="113"/>
      <c r="I9" s="79"/>
      <c r="K9" s="111"/>
    </row>
    <row r="10" spans="1:39" ht="18.75" customHeight="1">
      <c r="A10" s="111"/>
      <c r="B10" s="105"/>
      <c r="C10" s="79" t="s">
        <v>33</v>
      </c>
      <c r="D10" s="79"/>
      <c r="E10" s="94">
        <v>49</v>
      </c>
      <c r="F10" s="114"/>
      <c r="G10" s="94">
        <v>84</v>
      </c>
      <c r="H10" s="113"/>
      <c r="I10" s="79"/>
      <c r="K10" s="111"/>
    </row>
    <row r="11" spans="1:39" ht="18.75" customHeight="1">
      <c r="A11" s="111"/>
      <c r="B11" s="105"/>
      <c r="C11" s="79" t="s">
        <v>34</v>
      </c>
      <c r="E11" s="94">
        <v>174</v>
      </c>
      <c r="F11" s="94"/>
      <c r="G11" s="94">
        <v>189</v>
      </c>
      <c r="H11" s="79"/>
      <c r="I11" s="79"/>
    </row>
    <row r="12" spans="1:39" ht="18.75" customHeight="1">
      <c r="B12" s="105"/>
      <c r="C12" s="79" t="s">
        <v>35</v>
      </c>
      <c r="D12" s="79"/>
      <c r="E12" s="94">
        <v>389</v>
      </c>
      <c r="F12" s="94"/>
      <c r="G12" s="94">
        <v>393</v>
      </c>
      <c r="H12" s="79"/>
      <c r="I12" s="79"/>
    </row>
    <row r="13" spans="1:39" ht="18.75" customHeight="1">
      <c r="B13" s="105"/>
      <c r="C13" s="79" t="s">
        <v>36</v>
      </c>
      <c r="D13" s="79"/>
      <c r="E13" s="94">
        <v>16</v>
      </c>
      <c r="F13" s="94"/>
      <c r="G13" s="94">
        <v>12</v>
      </c>
      <c r="H13" s="79"/>
      <c r="I13" s="79"/>
    </row>
    <row r="14" spans="1:39" ht="18.75" customHeight="1">
      <c r="B14" s="105"/>
      <c r="C14" s="79" t="s">
        <v>37</v>
      </c>
      <c r="D14" s="79"/>
      <c r="E14" s="148">
        <v>2194</v>
      </c>
      <c r="F14" s="94"/>
      <c r="G14" s="148">
        <v>1961</v>
      </c>
      <c r="H14" s="79"/>
      <c r="I14" s="79"/>
    </row>
    <row r="15" spans="1:39" ht="18.75" customHeight="1">
      <c r="B15" s="105"/>
      <c r="C15" s="79" t="s">
        <v>38</v>
      </c>
      <c r="D15" s="79"/>
      <c r="E15" s="22">
        <v>151</v>
      </c>
      <c r="F15" s="94"/>
      <c r="G15" s="22">
        <v>126</v>
      </c>
      <c r="H15" s="79"/>
      <c r="I15" s="79"/>
    </row>
    <row r="16" spans="1:39" ht="18.75" customHeight="1">
      <c r="B16" s="79" t="s">
        <v>39</v>
      </c>
      <c r="C16" s="79"/>
      <c r="D16" s="79"/>
      <c r="E16" s="148">
        <f>SUM(E9:E15)</f>
        <v>3400</v>
      </c>
      <c r="F16" s="94"/>
      <c r="G16" s="148">
        <f>SUM(G9:G15)</f>
        <v>3163</v>
      </c>
      <c r="H16" s="79"/>
      <c r="I16" s="79"/>
    </row>
    <row r="17" spans="1:11" ht="18.75" customHeight="1">
      <c r="B17" s="79" t="s">
        <v>40</v>
      </c>
      <c r="C17" s="79"/>
      <c r="D17" s="79"/>
      <c r="E17" s="147">
        <v>292</v>
      </c>
      <c r="F17" s="94"/>
      <c r="G17" s="147">
        <v>268</v>
      </c>
      <c r="H17" s="79"/>
      <c r="I17" s="79"/>
    </row>
    <row r="18" spans="1:11" ht="18.75" customHeight="1">
      <c r="B18" s="79" t="s">
        <v>41</v>
      </c>
      <c r="C18" s="79"/>
      <c r="D18" s="79"/>
      <c r="E18" s="72">
        <v>536</v>
      </c>
      <c r="F18" s="94"/>
      <c r="G18" s="147">
        <v>404</v>
      </c>
      <c r="H18" s="79"/>
      <c r="I18" s="79"/>
    </row>
    <row r="19" spans="1:11" ht="18.75" customHeight="1">
      <c r="B19" s="79" t="s">
        <v>42</v>
      </c>
      <c r="C19" s="79"/>
      <c r="D19" s="79"/>
      <c r="E19" s="147">
        <v>5538</v>
      </c>
      <c r="F19" s="94"/>
      <c r="G19" s="72">
        <v>6186</v>
      </c>
      <c r="H19" s="79"/>
      <c r="I19" s="79"/>
    </row>
    <row r="20" spans="1:11" ht="18.75" customHeight="1">
      <c r="B20" s="79" t="s">
        <v>43</v>
      </c>
      <c r="C20" s="79"/>
      <c r="D20" s="79"/>
      <c r="E20" s="147">
        <v>2077</v>
      </c>
      <c r="F20" s="94"/>
      <c r="G20" s="147">
        <v>2386</v>
      </c>
      <c r="H20" s="115"/>
      <c r="I20" s="79"/>
    </row>
    <row r="21" spans="1:11" ht="18.75" customHeight="1">
      <c r="B21" s="79" t="s">
        <v>44</v>
      </c>
      <c r="C21" s="79"/>
      <c r="D21" s="79"/>
      <c r="E21" s="147">
        <v>244</v>
      </c>
      <c r="F21" s="94"/>
      <c r="G21" s="147">
        <v>170</v>
      </c>
      <c r="H21" s="116"/>
      <c r="I21" s="79"/>
    </row>
    <row r="22" spans="1:11" ht="18.75" customHeight="1" thickBot="1">
      <c r="B22" s="79" t="s">
        <v>45</v>
      </c>
      <c r="C22" s="105"/>
      <c r="D22" s="105"/>
      <c r="E22" s="95">
        <f>SUM(E16:E21)</f>
        <v>12087</v>
      </c>
      <c r="F22" s="117"/>
      <c r="G22" s="95">
        <f>SUM(G16:G21)</f>
        <v>12577</v>
      </c>
      <c r="H22" s="116"/>
      <c r="I22" s="79"/>
    </row>
    <row r="23" spans="1:11" ht="9.75" customHeight="1" thickTop="1">
      <c r="F23" s="118"/>
      <c r="I23" s="79"/>
    </row>
    <row r="24" spans="1:11">
      <c r="A24" s="103"/>
      <c r="B24" s="105" t="s">
        <v>46</v>
      </c>
      <c r="C24" s="79"/>
      <c r="D24" s="79"/>
      <c r="E24" s="75"/>
      <c r="F24" s="92"/>
      <c r="G24" s="75"/>
      <c r="H24" s="119"/>
      <c r="I24" s="79"/>
    </row>
    <row r="25" spans="1:11" ht="18.95" customHeight="1">
      <c r="B25" s="110" t="s">
        <v>47</v>
      </c>
      <c r="C25" s="102"/>
      <c r="D25" s="79"/>
      <c r="E25" s="72"/>
      <c r="F25" s="92"/>
      <c r="G25" s="72"/>
      <c r="H25" s="79"/>
      <c r="I25" s="79"/>
    </row>
    <row r="26" spans="1:11" ht="18.95" customHeight="1">
      <c r="B26" s="105"/>
      <c r="C26" s="79" t="s">
        <v>48</v>
      </c>
      <c r="D26" s="79"/>
      <c r="E26" s="73">
        <v>189</v>
      </c>
      <c r="F26" s="112"/>
      <c r="G26" s="73">
        <v>228</v>
      </c>
      <c r="H26" s="79"/>
      <c r="I26" s="79"/>
    </row>
    <row r="27" spans="1:11" ht="18.95" customHeight="1">
      <c r="B27" s="105"/>
      <c r="C27" s="79" t="s">
        <v>49</v>
      </c>
      <c r="D27" s="79"/>
      <c r="E27" s="65">
        <v>124</v>
      </c>
      <c r="F27" s="67"/>
      <c r="G27" s="65">
        <v>82</v>
      </c>
      <c r="H27" s="79"/>
      <c r="I27" s="79"/>
    </row>
    <row r="28" spans="1:11" ht="18.95" customHeight="1">
      <c r="B28" s="105"/>
      <c r="C28" s="79" t="s">
        <v>50</v>
      </c>
      <c r="D28" s="79"/>
      <c r="E28" s="65">
        <v>143</v>
      </c>
      <c r="F28" s="67"/>
      <c r="G28" s="65">
        <v>154</v>
      </c>
      <c r="H28" s="79"/>
      <c r="I28" s="79"/>
    </row>
    <row r="29" spans="1:11" ht="18.95" customHeight="1">
      <c r="B29" s="105"/>
      <c r="C29" s="79" t="s">
        <v>51</v>
      </c>
      <c r="D29" s="79"/>
      <c r="E29" s="65">
        <v>177</v>
      </c>
      <c r="F29" s="67"/>
      <c r="G29" s="65">
        <v>151</v>
      </c>
      <c r="H29" s="79"/>
      <c r="I29" s="79"/>
    </row>
    <row r="30" spans="1:11" ht="18.95" customHeight="1">
      <c r="B30" s="101"/>
      <c r="C30" s="79" t="s">
        <v>52</v>
      </c>
      <c r="D30" s="79"/>
      <c r="E30" s="65">
        <v>116</v>
      </c>
      <c r="F30" s="67"/>
      <c r="G30" s="65">
        <f>97+40+4</f>
        <v>141</v>
      </c>
      <c r="H30" s="79"/>
      <c r="I30" s="79"/>
      <c r="K30" s="120"/>
    </row>
    <row r="31" spans="1:11" ht="18.95" customHeight="1">
      <c r="B31" s="101"/>
      <c r="C31" s="79" t="s">
        <v>53</v>
      </c>
      <c r="D31" s="79"/>
      <c r="E31" s="65">
        <v>37</v>
      </c>
      <c r="F31" s="67"/>
      <c r="G31" s="65">
        <v>38</v>
      </c>
      <c r="H31" s="79"/>
      <c r="I31" s="79"/>
      <c r="K31" s="120"/>
    </row>
    <row r="32" spans="1:11" ht="18.95" customHeight="1">
      <c r="B32" s="101"/>
      <c r="C32" s="79" t="s">
        <v>37</v>
      </c>
      <c r="D32" s="79"/>
      <c r="E32" s="65">
        <v>2194</v>
      </c>
      <c r="F32" s="67"/>
      <c r="G32" s="65">
        <v>1961</v>
      </c>
      <c r="H32" s="79"/>
      <c r="I32" s="79"/>
      <c r="K32" s="120"/>
    </row>
    <row r="33" spans="2:11" ht="18.95" customHeight="1">
      <c r="B33" s="101"/>
      <c r="C33" s="79" t="s">
        <v>54</v>
      </c>
      <c r="D33" s="79"/>
      <c r="E33" s="68">
        <v>0</v>
      </c>
      <c r="F33" s="67"/>
      <c r="G33" s="68">
        <v>45</v>
      </c>
      <c r="H33" s="79"/>
      <c r="I33" s="79"/>
      <c r="K33" s="120"/>
    </row>
    <row r="34" spans="2:11" ht="18.95" customHeight="1">
      <c r="B34" s="79" t="s">
        <v>55</v>
      </c>
      <c r="C34" s="79"/>
      <c r="D34" s="79"/>
      <c r="E34" s="65">
        <f>SUM(E26:E33)</f>
        <v>2980</v>
      </c>
      <c r="F34" s="67"/>
      <c r="G34" s="65">
        <f>SUM(G26:G33)</f>
        <v>2800</v>
      </c>
      <c r="H34" s="121"/>
      <c r="I34" s="79"/>
      <c r="J34" s="122"/>
    </row>
    <row r="35" spans="2:11" ht="18.95" customHeight="1">
      <c r="B35" s="79" t="s">
        <v>56</v>
      </c>
      <c r="D35" s="79"/>
      <c r="E35" s="65">
        <v>2313</v>
      </c>
      <c r="F35" s="67"/>
      <c r="G35" s="65">
        <v>2589</v>
      </c>
      <c r="H35" s="79"/>
      <c r="I35" s="79"/>
    </row>
    <row r="36" spans="2:11" ht="18.95" customHeight="1">
      <c r="B36" s="79" t="s">
        <v>57</v>
      </c>
      <c r="C36" s="79"/>
      <c r="D36" s="79"/>
      <c r="E36" s="65">
        <v>626</v>
      </c>
      <c r="F36" s="67"/>
      <c r="G36" s="65">
        <v>708</v>
      </c>
      <c r="H36" s="79"/>
    </row>
    <row r="37" spans="2:11" ht="18.95" customHeight="1">
      <c r="B37" s="79" t="s">
        <v>58</v>
      </c>
      <c r="C37" s="79"/>
      <c r="D37" s="79"/>
      <c r="E37" s="65">
        <v>215</v>
      </c>
      <c r="F37" s="67"/>
      <c r="G37" s="65">
        <v>143</v>
      </c>
      <c r="H37" s="79"/>
    </row>
    <row r="38" spans="2:11" ht="18.95" customHeight="1">
      <c r="B38" s="79" t="s">
        <v>59</v>
      </c>
      <c r="C38" s="79"/>
      <c r="D38" s="79"/>
      <c r="E38" s="74">
        <v>159</v>
      </c>
      <c r="F38" s="67"/>
      <c r="G38" s="74">
        <v>153</v>
      </c>
      <c r="H38" s="79"/>
    </row>
    <row r="39" spans="2:11" ht="18.95" customHeight="1">
      <c r="B39" s="79" t="s">
        <v>60</v>
      </c>
      <c r="C39" s="79"/>
      <c r="D39" s="79"/>
      <c r="E39" s="55">
        <f>SUM(E34:E38)</f>
        <v>6293</v>
      </c>
      <c r="F39" s="67"/>
      <c r="G39" s="55">
        <f>SUM(G34:G38)</f>
        <v>6393</v>
      </c>
      <c r="H39" s="79"/>
    </row>
    <row r="40" spans="2:11" ht="12.75" customHeight="1">
      <c r="B40" s="79"/>
      <c r="C40" s="79"/>
      <c r="D40" s="79"/>
      <c r="E40" s="65"/>
      <c r="F40" s="32"/>
      <c r="G40" s="65"/>
      <c r="H40" s="79"/>
    </row>
    <row r="41" spans="2:11">
      <c r="B41" s="105" t="s">
        <v>61</v>
      </c>
      <c r="C41" s="79"/>
      <c r="D41" s="79"/>
      <c r="E41" s="65"/>
      <c r="F41" s="32"/>
      <c r="G41" s="65"/>
      <c r="H41" s="79"/>
    </row>
    <row r="42" spans="2:11" ht="15.75" customHeight="1">
      <c r="B42" s="105" t="s">
        <v>62</v>
      </c>
      <c r="C42" s="79"/>
      <c r="D42" s="79"/>
      <c r="E42" s="75"/>
      <c r="F42" s="75"/>
      <c r="G42" s="75"/>
      <c r="H42" s="26"/>
    </row>
    <row r="43" spans="2:11" ht="18.95" customHeight="1">
      <c r="B43" s="79" t="s">
        <v>125</v>
      </c>
      <c r="C43" s="79"/>
      <c r="D43" s="79"/>
      <c r="E43" s="75"/>
      <c r="F43" s="75"/>
      <c r="G43" s="75"/>
      <c r="H43" s="26"/>
    </row>
    <row r="44" spans="2:11" ht="18.95" customHeight="1">
      <c r="B44" s="79"/>
      <c r="C44" s="79" t="s">
        <v>98</v>
      </c>
      <c r="D44" s="79"/>
      <c r="E44" s="65">
        <v>2</v>
      </c>
      <c r="F44" s="65"/>
      <c r="G44" s="65">
        <v>2</v>
      </c>
      <c r="H44" s="26"/>
    </row>
    <row r="45" spans="2:11" ht="18.95" customHeight="1">
      <c r="C45" s="79" t="s">
        <v>99</v>
      </c>
      <c r="D45" s="79"/>
      <c r="E45" s="65">
        <v>3222</v>
      </c>
      <c r="F45" s="65"/>
      <c r="G45" s="65">
        <v>4278</v>
      </c>
      <c r="H45" s="26"/>
    </row>
    <row r="46" spans="2:11" ht="18.95" customHeight="1">
      <c r="C46" s="79" t="s">
        <v>100</v>
      </c>
      <c r="D46" s="79"/>
      <c r="E46" s="65">
        <v>-41</v>
      </c>
      <c r="F46" s="65"/>
      <c r="G46" s="65">
        <v>-1005</v>
      </c>
      <c r="H46" s="26"/>
    </row>
    <row r="47" spans="2:11" ht="18.95" customHeight="1">
      <c r="C47" s="79" t="s">
        <v>101</v>
      </c>
      <c r="D47" s="75"/>
      <c r="E47" s="65">
        <v>-682</v>
      </c>
      <c r="F47" s="65"/>
      <c r="G47" s="65">
        <v>-67</v>
      </c>
      <c r="H47" s="26"/>
    </row>
    <row r="48" spans="2:11" ht="18.95" customHeight="1">
      <c r="C48" s="79" t="s">
        <v>102</v>
      </c>
      <c r="D48" s="79"/>
      <c r="E48" s="74">
        <v>3292</v>
      </c>
      <c r="F48" s="65"/>
      <c r="G48" s="74">
        <v>2976</v>
      </c>
      <c r="H48" s="26"/>
      <c r="K48" s="123"/>
    </row>
    <row r="49" spans="2:8" ht="18.95" customHeight="1">
      <c r="B49" s="79" t="s">
        <v>126</v>
      </c>
      <c r="C49" s="79"/>
      <c r="D49" s="79"/>
      <c r="E49" s="32">
        <f>SUM(E44:E48)</f>
        <v>5793</v>
      </c>
      <c r="F49" s="32"/>
      <c r="G49" s="32">
        <f>SUM(G44:G48)</f>
        <v>6184</v>
      </c>
      <c r="H49" s="6"/>
    </row>
    <row r="50" spans="2:8" ht="18.95" customHeight="1">
      <c r="B50" s="79" t="s">
        <v>63</v>
      </c>
      <c r="C50" s="79"/>
      <c r="D50" s="79"/>
      <c r="E50" s="74">
        <v>1</v>
      </c>
      <c r="F50" s="65"/>
      <c r="G50" s="74">
        <v>0</v>
      </c>
      <c r="H50" s="26"/>
    </row>
    <row r="51" spans="2:8" ht="18.95" customHeight="1">
      <c r="B51" s="79" t="s">
        <v>64</v>
      </c>
      <c r="E51" s="74">
        <f>E50+E49</f>
        <v>5794</v>
      </c>
      <c r="F51" s="65"/>
      <c r="G51" s="74">
        <f>G50+G49</f>
        <v>6184</v>
      </c>
    </row>
    <row r="52" spans="2:8" ht="18.95" customHeight="1" thickBot="1">
      <c r="B52" s="79" t="s">
        <v>65</v>
      </c>
      <c r="E52" s="76">
        <f>E51+E39</f>
        <v>12087</v>
      </c>
      <c r="F52" s="112"/>
      <c r="G52" s="76">
        <f>G51+G39</f>
        <v>12577</v>
      </c>
    </row>
    <row r="53" spans="2:8" ht="13.5" thickTop="1"/>
    <row r="55" spans="2:8">
      <c r="E55" s="78"/>
      <c r="G55" s="78"/>
    </row>
    <row r="56" spans="2:8">
      <c r="D56" s="79"/>
      <c r="E56" s="79"/>
      <c r="F56" s="79"/>
      <c r="G56" s="79"/>
      <c r="H56" s="79"/>
    </row>
    <row r="57" spans="2:8">
      <c r="D57" s="79"/>
      <c r="E57" s="79"/>
      <c r="F57" s="79"/>
      <c r="G57" s="79"/>
      <c r="H57" s="79"/>
    </row>
  </sheetData>
  <mergeCells count="3">
    <mergeCell ref="A1:I1"/>
    <mergeCell ref="A2:I2"/>
    <mergeCell ref="A3:I3"/>
  </mergeCells>
  <printOptions horizontalCentered="1"/>
  <pageMargins left="0.5" right="0.5" top="0.32" bottom="0.75" header="0.17" footer="0.5"/>
  <pageSetup scale="76" orientation="portrait" r:id="rId1"/>
  <headerFooter alignWithMargins="0"/>
  <ignoredErrors>
    <ignoredError sqref="F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showGridLines="0" topLeftCell="A52" zoomScale="90" zoomScaleNormal="90" workbookViewId="0">
      <selection activeCell="A52" sqref="A1:XFD1048576"/>
    </sheetView>
  </sheetViews>
  <sheetFormatPr defaultColWidth="6.28515625" defaultRowHeight="12.75"/>
  <cols>
    <col min="1" max="1" width="83" style="33" customWidth="1"/>
    <col min="2" max="2" width="7.28515625" style="33" customWidth="1"/>
    <col min="3" max="3" width="18.85546875" style="33" bestFit="1" customWidth="1"/>
    <col min="4" max="4" width="1.140625" style="33" customWidth="1"/>
    <col min="5" max="5" width="19.5703125" style="33" bestFit="1" customWidth="1"/>
    <col min="6" max="6" width="1.140625" style="33" customWidth="1"/>
    <col min="7" max="7" width="18.85546875" style="33" bestFit="1" customWidth="1"/>
    <col min="8" max="8" width="1.28515625" style="149" customWidth="1"/>
    <col min="9" max="9" width="18.85546875" style="33" bestFit="1" customWidth="1"/>
    <col min="10" max="10" width="1.28515625" style="149" customWidth="1"/>
    <col min="11" max="11" width="18.85546875" style="33" bestFit="1" customWidth="1"/>
    <col min="12" max="12" width="7.7109375" style="33" bestFit="1" customWidth="1"/>
    <col min="13" max="13" width="8.28515625" style="33" bestFit="1" customWidth="1"/>
    <col min="14" max="16384" width="6.28515625" style="33"/>
  </cols>
  <sheetData>
    <row r="1" spans="1:13">
      <c r="A1" s="216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3">
      <c r="A2" s="216" t="s">
        <v>94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3">
      <c r="A3" s="216" t="s">
        <v>95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</row>
    <row r="4" spans="1:13">
      <c r="A4" s="216" t="s">
        <v>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</row>
    <row r="5" spans="1:13">
      <c r="A5" s="216" t="s">
        <v>3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</row>
    <row r="6" spans="1:13">
      <c r="A6" s="208"/>
      <c r="B6" s="208"/>
      <c r="C6" s="208"/>
      <c r="D6" s="208"/>
      <c r="E6" s="208"/>
      <c r="F6" s="208"/>
      <c r="G6" s="208"/>
      <c r="I6" s="208"/>
      <c r="K6" s="208"/>
    </row>
    <row r="7" spans="1:13">
      <c r="A7" s="208"/>
      <c r="B7" s="208"/>
      <c r="C7" s="208"/>
      <c r="D7" s="208"/>
      <c r="E7" s="208"/>
      <c r="F7" s="208"/>
      <c r="G7" s="208"/>
      <c r="I7" s="208"/>
      <c r="K7" s="208"/>
    </row>
    <row r="8" spans="1:13" ht="17.25" customHeight="1">
      <c r="A8" s="208"/>
      <c r="B8" s="208"/>
      <c r="C8" s="212" t="s">
        <v>71</v>
      </c>
      <c r="D8" s="212"/>
      <c r="E8" s="212"/>
      <c r="F8" s="212"/>
      <c r="G8" s="212"/>
      <c r="I8" s="215" t="s">
        <v>152</v>
      </c>
      <c r="J8" s="215"/>
      <c r="K8" s="215"/>
    </row>
    <row r="9" spans="1:13" ht="17.25" customHeight="1">
      <c r="B9" s="208"/>
      <c r="C9" s="207" t="s">
        <v>29</v>
      </c>
      <c r="D9" s="66"/>
      <c r="E9" s="207" t="s">
        <v>119</v>
      </c>
      <c r="F9" s="66"/>
      <c r="G9" s="207" t="s">
        <v>29</v>
      </c>
      <c r="I9" s="207" t="s">
        <v>29</v>
      </c>
      <c r="K9" s="207" t="s">
        <v>29</v>
      </c>
    </row>
    <row r="10" spans="1:13" ht="17.25" customHeight="1">
      <c r="B10" s="208"/>
      <c r="C10" s="1" t="s">
        <v>117</v>
      </c>
      <c r="D10" s="66"/>
      <c r="E10" s="1" t="s">
        <v>117</v>
      </c>
      <c r="F10" s="66"/>
      <c r="G10" s="1" t="s">
        <v>28</v>
      </c>
      <c r="H10" s="33"/>
      <c r="I10" s="1" t="s">
        <v>117</v>
      </c>
      <c r="J10" s="33"/>
      <c r="K10" s="1" t="s">
        <v>28</v>
      </c>
    </row>
    <row r="11" spans="1:13" ht="17.25" customHeight="1">
      <c r="A11" s="63" t="s">
        <v>127</v>
      </c>
      <c r="B11" s="46"/>
      <c r="C11" s="140">
        <f>'Income Statement'!C52</f>
        <v>87</v>
      </c>
      <c r="D11" s="69">
        <v>43</v>
      </c>
      <c r="E11" s="140">
        <f>'Income Statement'!E52</f>
        <v>123</v>
      </c>
      <c r="G11" s="140">
        <f>'Income Statement'!G52</f>
        <v>141</v>
      </c>
      <c r="H11" s="2"/>
      <c r="I11" s="140">
        <f>'Income Statement'!I52</f>
        <v>414</v>
      </c>
      <c r="J11" s="2"/>
      <c r="K11" s="140">
        <f>'Income Statement'!K52</f>
        <v>385</v>
      </c>
    </row>
    <row r="12" spans="1:13" ht="6.75" customHeight="1">
      <c r="A12" s="44"/>
      <c r="B12" s="44"/>
      <c r="C12" s="64"/>
      <c r="D12" s="64"/>
      <c r="E12" s="64"/>
      <c r="F12" s="70"/>
      <c r="G12" s="64"/>
      <c r="I12" s="64"/>
      <c r="K12" s="64"/>
      <c r="M12" s="100"/>
    </row>
    <row r="13" spans="1:13" ht="15" customHeight="1">
      <c r="A13" s="33" t="s">
        <v>72</v>
      </c>
    </row>
    <row r="14" spans="1:13" ht="8.25" customHeight="1"/>
    <row r="15" spans="1:13" s="39" customFormat="1" ht="15">
      <c r="A15" s="34" t="s">
        <v>166</v>
      </c>
      <c r="B15" s="34"/>
      <c r="C15" s="37">
        <v>49</v>
      </c>
      <c r="D15" s="38"/>
      <c r="E15" s="37">
        <v>0</v>
      </c>
      <c r="F15" s="38"/>
      <c r="G15" s="35">
        <v>5</v>
      </c>
      <c r="H15" s="149"/>
      <c r="I15" s="35">
        <v>49</v>
      </c>
      <c r="J15" s="149"/>
      <c r="K15" s="35">
        <v>14</v>
      </c>
    </row>
    <row r="16" spans="1:13" s="39" customFormat="1" ht="15">
      <c r="A16" s="34" t="s">
        <v>167</v>
      </c>
      <c r="B16" s="34"/>
      <c r="C16" s="37">
        <v>35</v>
      </c>
      <c r="D16" s="38"/>
      <c r="E16" s="37">
        <v>5</v>
      </c>
      <c r="F16" s="38"/>
      <c r="G16" s="35">
        <v>-11</v>
      </c>
      <c r="H16" s="149"/>
      <c r="I16" s="35">
        <v>81</v>
      </c>
      <c r="J16" s="149"/>
      <c r="K16" s="35">
        <v>22</v>
      </c>
    </row>
    <row r="17" spans="1:11" s="39" customFormat="1">
      <c r="A17" s="34" t="s">
        <v>178</v>
      </c>
      <c r="B17" s="34"/>
      <c r="C17" s="37">
        <v>11</v>
      </c>
      <c r="D17" s="38"/>
      <c r="E17" s="37">
        <v>0</v>
      </c>
      <c r="F17" s="38"/>
      <c r="G17" s="35">
        <v>0</v>
      </c>
      <c r="H17" s="149"/>
      <c r="I17" s="37">
        <v>11</v>
      </c>
      <c r="J17" s="149"/>
      <c r="K17" s="35">
        <v>0</v>
      </c>
    </row>
    <row r="18" spans="1:11" s="39" customFormat="1">
      <c r="A18" s="34" t="s">
        <v>157</v>
      </c>
      <c r="B18" s="34"/>
      <c r="C18" s="37">
        <v>2</v>
      </c>
      <c r="D18" s="38"/>
      <c r="E18" s="37">
        <v>0</v>
      </c>
      <c r="F18" s="38"/>
      <c r="G18" s="35">
        <v>0</v>
      </c>
      <c r="H18" s="149"/>
      <c r="I18" s="35">
        <v>11</v>
      </c>
      <c r="J18" s="149"/>
      <c r="K18" s="35">
        <v>0</v>
      </c>
    </row>
    <row r="19" spans="1:11" s="39" customFormat="1">
      <c r="A19" s="34" t="s">
        <v>150</v>
      </c>
      <c r="B19" s="34"/>
      <c r="C19" s="37">
        <v>0</v>
      </c>
      <c r="D19" s="38"/>
      <c r="E19" s="37">
        <v>0</v>
      </c>
      <c r="F19" s="38"/>
      <c r="G19" s="35">
        <v>-30</v>
      </c>
      <c r="H19" s="149"/>
      <c r="I19" s="35">
        <v>0</v>
      </c>
      <c r="J19" s="149"/>
      <c r="K19" s="35">
        <v>-30</v>
      </c>
    </row>
    <row r="20" spans="1:11" s="39" customFormat="1">
      <c r="A20" s="34" t="s">
        <v>149</v>
      </c>
      <c r="B20" s="34"/>
      <c r="C20" s="37">
        <v>0</v>
      </c>
      <c r="D20" s="38"/>
      <c r="E20" s="37">
        <v>0</v>
      </c>
      <c r="F20" s="38"/>
      <c r="G20" s="35">
        <v>-18</v>
      </c>
      <c r="H20" s="149"/>
      <c r="I20" s="35">
        <v>0</v>
      </c>
      <c r="J20" s="149"/>
      <c r="K20" s="35">
        <v>44</v>
      </c>
    </row>
    <row r="21" spans="1:11" s="39" customFormat="1">
      <c r="A21" s="34" t="s">
        <v>154</v>
      </c>
      <c r="B21" s="34"/>
      <c r="C21" s="37">
        <v>0</v>
      </c>
      <c r="D21" s="38"/>
      <c r="E21" s="37">
        <v>0</v>
      </c>
      <c r="F21" s="38"/>
      <c r="G21" s="35">
        <v>0</v>
      </c>
      <c r="H21" s="149"/>
      <c r="I21" s="35">
        <v>0</v>
      </c>
      <c r="J21" s="149"/>
      <c r="K21" s="35">
        <v>10</v>
      </c>
    </row>
    <row r="22" spans="1:11" s="39" customFormat="1">
      <c r="A22" s="34" t="s">
        <v>153</v>
      </c>
      <c r="B22" s="34"/>
      <c r="C22" s="37">
        <v>0</v>
      </c>
      <c r="D22" s="38"/>
      <c r="E22" s="37">
        <v>0</v>
      </c>
      <c r="F22" s="38"/>
      <c r="G22" s="35">
        <v>0</v>
      </c>
      <c r="H22" s="149"/>
      <c r="I22" s="35">
        <v>0</v>
      </c>
      <c r="J22" s="149"/>
      <c r="K22" s="35">
        <v>9</v>
      </c>
    </row>
    <row r="23" spans="1:11" s="39" customFormat="1">
      <c r="A23" s="34" t="s">
        <v>73</v>
      </c>
      <c r="B23" s="34"/>
      <c r="C23" s="37">
        <v>0</v>
      </c>
      <c r="D23" s="38"/>
      <c r="E23" s="37">
        <v>0</v>
      </c>
      <c r="F23" s="38"/>
      <c r="G23" s="35">
        <v>1</v>
      </c>
      <c r="H23" s="149"/>
      <c r="I23" s="35">
        <v>2</v>
      </c>
      <c r="J23" s="149"/>
      <c r="K23" s="35">
        <v>3</v>
      </c>
    </row>
    <row r="24" spans="1:11" s="39" customFormat="1">
      <c r="A24" s="153" t="s">
        <v>121</v>
      </c>
      <c r="B24" s="34"/>
      <c r="C24" s="136">
        <v>0</v>
      </c>
      <c r="D24" s="38"/>
      <c r="E24" s="136">
        <v>1</v>
      </c>
      <c r="F24" s="38"/>
      <c r="G24" s="35">
        <v>-3</v>
      </c>
      <c r="H24" s="149"/>
      <c r="I24" s="35">
        <v>2</v>
      </c>
      <c r="J24" s="149"/>
      <c r="K24" s="35">
        <v>-3</v>
      </c>
    </row>
    <row r="25" spans="1:11" ht="17.25" customHeight="1">
      <c r="A25" s="34" t="s">
        <v>96</v>
      </c>
      <c r="B25" s="34"/>
      <c r="C25" s="37">
        <f>SUM(C15:C24)</f>
        <v>97</v>
      </c>
      <c r="D25" s="38"/>
      <c r="E25" s="37">
        <f>SUM(E15:E24)</f>
        <v>6</v>
      </c>
      <c r="F25" s="38"/>
      <c r="G25" s="152">
        <f>SUM(G15:G24)</f>
        <v>-56</v>
      </c>
      <c r="I25" s="152">
        <f>SUM(I15:I24)</f>
        <v>156</v>
      </c>
      <c r="K25" s="152">
        <f>SUM(K15:K24)</f>
        <v>69</v>
      </c>
    </row>
    <row r="26" spans="1:11" ht="7.5" customHeight="1">
      <c r="A26" s="34"/>
      <c r="B26" s="34"/>
      <c r="C26" s="37"/>
      <c r="D26" s="38"/>
      <c r="E26" s="37"/>
      <c r="F26" s="38"/>
      <c r="G26" s="37"/>
      <c r="I26" s="37"/>
      <c r="K26" s="37"/>
    </row>
    <row r="27" spans="1:11" ht="15">
      <c r="A27" s="34" t="s">
        <v>168</v>
      </c>
      <c r="B27" s="34"/>
      <c r="C27" s="37">
        <v>-55</v>
      </c>
      <c r="D27" s="38"/>
      <c r="E27" s="37">
        <v>-2</v>
      </c>
      <c r="F27" s="38"/>
      <c r="G27" s="37">
        <v>33</v>
      </c>
      <c r="H27" s="13"/>
      <c r="I27" s="37">
        <v>-72</v>
      </c>
      <c r="J27" s="13"/>
      <c r="K27" s="37">
        <v>-13</v>
      </c>
    </row>
    <row r="28" spans="1:11" ht="15" customHeight="1">
      <c r="A28" s="34" t="s">
        <v>169</v>
      </c>
      <c r="B28" s="34"/>
      <c r="C28" s="136">
        <v>0</v>
      </c>
      <c r="D28" s="38"/>
      <c r="E28" s="136">
        <v>-2</v>
      </c>
      <c r="F28" s="38"/>
      <c r="G28" s="136">
        <v>1</v>
      </c>
      <c r="H28" s="13"/>
      <c r="I28" s="136">
        <v>1</v>
      </c>
      <c r="J28" s="13"/>
      <c r="K28" s="136">
        <v>4</v>
      </c>
    </row>
    <row r="29" spans="1:11" ht="17.25" customHeight="1">
      <c r="A29" s="34" t="s">
        <v>74</v>
      </c>
      <c r="B29" s="34"/>
      <c r="C29" s="37">
        <f>SUM(C25:C28)</f>
        <v>42</v>
      </c>
      <c r="D29" s="36"/>
      <c r="E29" s="37">
        <f>SUM(E25:E28)</f>
        <v>2</v>
      </c>
      <c r="F29" s="36"/>
      <c r="G29" s="37">
        <f>SUM(G25:G28)</f>
        <v>-22</v>
      </c>
      <c r="I29" s="37">
        <f>SUM(I25:I28)</f>
        <v>85</v>
      </c>
      <c r="K29" s="37">
        <f>SUM(K25:K28)</f>
        <v>60</v>
      </c>
    </row>
    <row r="30" spans="1:11" ht="9" customHeight="1">
      <c r="A30" s="34"/>
      <c r="B30" s="34"/>
      <c r="C30" s="35"/>
      <c r="D30" s="36"/>
      <c r="E30" s="35"/>
      <c r="F30" s="36"/>
      <c r="G30" s="35"/>
      <c r="I30" s="35"/>
      <c r="K30" s="35"/>
    </row>
    <row r="31" spans="1:11" ht="17.25" customHeight="1" thickBot="1">
      <c r="A31" s="40" t="s">
        <v>128</v>
      </c>
      <c r="B31" s="153"/>
      <c r="C31" s="41">
        <f>C11+C29</f>
        <v>129</v>
      </c>
      <c r="D31" s="42"/>
      <c r="E31" s="41">
        <f>E11+E29</f>
        <v>125</v>
      </c>
      <c r="F31" s="43"/>
      <c r="G31" s="41">
        <f>G11+G29</f>
        <v>119</v>
      </c>
      <c r="I31" s="41">
        <f>I11+I29</f>
        <v>499</v>
      </c>
      <c r="K31" s="41">
        <f>K11+K29</f>
        <v>445</v>
      </c>
    </row>
    <row r="32" spans="1:11" ht="13.5" thickTop="1">
      <c r="A32" s="44"/>
      <c r="B32" s="44"/>
      <c r="C32" s="45"/>
      <c r="D32" s="45"/>
      <c r="E32" s="45"/>
      <c r="G32" s="45"/>
      <c r="I32" s="45"/>
      <c r="K32" s="45"/>
    </row>
    <row r="33" spans="1:11" ht="17.25" customHeight="1">
      <c r="A33" s="46"/>
      <c r="B33" s="46"/>
      <c r="C33" s="45"/>
      <c r="D33" s="45"/>
      <c r="E33" s="45"/>
      <c r="G33" s="45"/>
      <c r="I33" s="45"/>
      <c r="K33" s="45"/>
    </row>
    <row r="34" spans="1:11" ht="17.25" customHeight="1">
      <c r="A34" s="63" t="s">
        <v>89</v>
      </c>
      <c r="C34" s="47">
        <f>'Income Statement'!C56</f>
        <v>0.5043478260869565</v>
      </c>
      <c r="D34" s="47"/>
      <c r="E34" s="47">
        <f>'Income Statement'!E56</f>
        <v>0.710161662817552</v>
      </c>
      <c r="G34" s="47">
        <f>'Income Statement'!G56</f>
        <v>0.81455805892547661</v>
      </c>
      <c r="I34" s="47">
        <f>'Income Statement'!I56</f>
        <v>2.3930635838150289</v>
      </c>
      <c r="K34" s="47">
        <f>'Income Statement'!K56</f>
        <v>2.2475189725627551</v>
      </c>
    </row>
    <row r="35" spans="1:11" ht="17.25" customHeight="1">
      <c r="A35" s="34" t="s">
        <v>75</v>
      </c>
      <c r="B35" s="34"/>
      <c r="C35" s="48">
        <v>0.25</v>
      </c>
      <c r="D35" s="49"/>
      <c r="E35" s="48">
        <f>E29/'Income Statement'!E62</f>
        <v>1.1547344110854504E-2</v>
      </c>
      <c r="F35" s="49"/>
      <c r="G35" s="48">
        <v>-0.12</v>
      </c>
      <c r="I35" s="48">
        <f>I29/'Income Statement'!I62</f>
        <v>0.4913294797687861</v>
      </c>
      <c r="K35" s="48">
        <f>K29/'Income Statement'!K62</f>
        <v>0.35026269702276708</v>
      </c>
    </row>
    <row r="36" spans="1:11" ht="6.75" customHeight="1">
      <c r="A36" s="34"/>
      <c r="B36" s="34"/>
      <c r="C36" s="50"/>
      <c r="D36" s="50"/>
      <c r="E36" s="50"/>
      <c r="G36" s="50"/>
      <c r="I36" s="50"/>
      <c r="K36" s="50"/>
    </row>
    <row r="37" spans="1:11" ht="17.25" customHeight="1" thickBot="1">
      <c r="A37" s="40" t="s">
        <v>90</v>
      </c>
      <c r="B37" s="40"/>
      <c r="C37" s="51">
        <f>SUM(C34:C35)</f>
        <v>0.7543478260869565</v>
      </c>
      <c r="D37" s="52"/>
      <c r="E37" s="51">
        <f>SUM(E34:E35)</f>
        <v>0.72170900692840645</v>
      </c>
      <c r="F37" s="43"/>
      <c r="G37" s="51">
        <f>SUM(G34:G35)</f>
        <v>0.69455805892547662</v>
      </c>
      <c r="I37" s="51">
        <f>SUM(I34:I35)</f>
        <v>2.8843930635838149</v>
      </c>
      <c r="K37" s="51">
        <f>SUM(K34:K35)</f>
        <v>2.597781669585522</v>
      </c>
    </row>
    <row r="38" spans="1:11" ht="13.5" thickTop="1">
      <c r="C38" s="53"/>
    </row>
    <row r="39" spans="1:11">
      <c r="C39" s="53"/>
    </row>
    <row r="40" spans="1:11">
      <c r="C40" s="53"/>
    </row>
    <row r="41" spans="1:11">
      <c r="H41" s="13"/>
      <c r="J41" s="13"/>
    </row>
    <row r="42" spans="1:11" ht="18" customHeight="1">
      <c r="C42" s="212" t="s">
        <v>71</v>
      </c>
      <c r="D42" s="212"/>
      <c r="E42" s="212"/>
      <c r="F42" s="212"/>
      <c r="G42" s="212"/>
      <c r="H42" s="13"/>
      <c r="I42" s="215" t="s">
        <v>152</v>
      </c>
      <c r="J42" s="215"/>
      <c r="K42" s="215"/>
    </row>
    <row r="43" spans="1:11" ht="18" customHeight="1">
      <c r="C43" s="207" t="s">
        <v>29</v>
      </c>
      <c r="D43" s="66"/>
      <c r="E43" s="207" t="s">
        <v>119</v>
      </c>
      <c r="F43" s="66"/>
      <c r="G43" s="207" t="s">
        <v>29</v>
      </c>
      <c r="H43" s="151"/>
      <c r="I43" s="207" t="s">
        <v>29</v>
      </c>
      <c r="J43" s="151"/>
      <c r="K43" s="207" t="s">
        <v>29</v>
      </c>
    </row>
    <row r="44" spans="1:11" ht="18" customHeight="1">
      <c r="C44" s="1" t="s">
        <v>117</v>
      </c>
      <c r="D44" s="66"/>
      <c r="E44" s="1" t="s">
        <v>117</v>
      </c>
      <c r="F44" s="66"/>
      <c r="G44" s="1" t="s">
        <v>28</v>
      </c>
      <c r="H44" s="33"/>
      <c r="I44" s="1" t="s">
        <v>117</v>
      </c>
      <c r="J44" s="33"/>
      <c r="K44" s="1" t="s">
        <v>28</v>
      </c>
    </row>
    <row r="45" spans="1:11" ht="18" customHeight="1"/>
    <row r="46" spans="1:11" ht="18" customHeight="1">
      <c r="A46" s="63" t="s">
        <v>91</v>
      </c>
      <c r="B46" s="46"/>
      <c r="C46" s="140">
        <f>'Income Statement'!C37</f>
        <v>173</v>
      </c>
      <c r="D46" s="54"/>
      <c r="E46" s="140">
        <f>'Income Statement'!E37</f>
        <v>207</v>
      </c>
      <c r="F46" s="54"/>
      <c r="G46" s="140">
        <f>'Income Statement'!G37</f>
        <v>238</v>
      </c>
      <c r="I46" s="140">
        <f>'Income Statement'!I37</f>
        <v>754</v>
      </c>
      <c r="K46" s="140">
        <f>'Income Statement'!K37</f>
        <v>688</v>
      </c>
    </row>
    <row r="47" spans="1:11" ht="9.75" customHeight="1"/>
    <row r="48" spans="1:11">
      <c r="A48" s="33" t="s">
        <v>72</v>
      </c>
    </row>
    <row r="49" spans="1:12" ht="9.75" customHeight="1"/>
    <row r="50" spans="1:12" ht="15">
      <c r="A50" s="34" t="s">
        <v>167</v>
      </c>
      <c r="C50" s="35">
        <v>35</v>
      </c>
      <c r="D50" s="36"/>
      <c r="E50" s="35">
        <v>5</v>
      </c>
      <c r="F50" s="36"/>
      <c r="G50" s="35">
        <v>-11</v>
      </c>
      <c r="H50" s="13"/>
      <c r="I50" s="35">
        <v>81</v>
      </c>
      <c r="J50" s="13"/>
      <c r="K50" s="35">
        <v>22</v>
      </c>
    </row>
    <row r="51" spans="1:12">
      <c r="A51" s="34" t="s">
        <v>178</v>
      </c>
      <c r="C51" s="35">
        <v>11</v>
      </c>
      <c r="D51" s="36"/>
      <c r="E51" s="35">
        <v>0</v>
      </c>
      <c r="F51" s="36"/>
      <c r="G51" s="35">
        <v>0</v>
      </c>
      <c r="H51" s="13"/>
      <c r="I51" s="35">
        <v>11</v>
      </c>
      <c r="J51" s="13"/>
      <c r="K51" s="35">
        <v>0</v>
      </c>
    </row>
    <row r="52" spans="1:12">
      <c r="A52" s="34" t="s">
        <v>157</v>
      </c>
      <c r="C52" s="35">
        <v>2</v>
      </c>
      <c r="D52" s="36"/>
      <c r="E52" s="35">
        <v>0</v>
      </c>
      <c r="F52" s="36"/>
      <c r="G52" s="35">
        <v>0</v>
      </c>
      <c r="H52" s="13"/>
      <c r="I52" s="35">
        <v>11</v>
      </c>
      <c r="J52" s="13"/>
      <c r="K52" s="35">
        <v>0</v>
      </c>
    </row>
    <row r="53" spans="1:12">
      <c r="A53" s="34" t="s">
        <v>149</v>
      </c>
      <c r="C53" s="35">
        <v>0</v>
      </c>
      <c r="D53" s="36"/>
      <c r="E53" s="35">
        <v>0</v>
      </c>
      <c r="F53" s="36"/>
      <c r="G53" s="35">
        <v>-18</v>
      </c>
      <c r="H53" s="13"/>
      <c r="I53" s="35">
        <v>0</v>
      </c>
      <c r="J53" s="13"/>
      <c r="K53" s="35">
        <v>44</v>
      </c>
    </row>
    <row r="54" spans="1:12">
      <c r="A54" s="34" t="s">
        <v>73</v>
      </c>
      <c r="C54" s="35">
        <v>0</v>
      </c>
      <c r="D54" s="36"/>
      <c r="E54" s="35">
        <v>0</v>
      </c>
      <c r="F54" s="36"/>
      <c r="G54" s="35">
        <v>1</v>
      </c>
      <c r="H54" s="13"/>
      <c r="I54" s="35">
        <v>2</v>
      </c>
      <c r="J54" s="13"/>
      <c r="K54" s="35">
        <v>3</v>
      </c>
    </row>
    <row r="55" spans="1:12">
      <c r="A55" s="34" t="s">
        <v>154</v>
      </c>
      <c r="C55" s="35">
        <v>0</v>
      </c>
      <c r="D55" s="36"/>
      <c r="E55" s="35">
        <v>0</v>
      </c>
      <c r="F55" s="36"/>
      <c r="G55" s="35">
        <v>0</v>
      </c>
      <c r="H55" s="13"/>
      <c r="I55" s="35">
        <v>0</v>
      </c>
      <c r="J55" s="13"/>
      <c r="K55" s="35">
        <v>10</v>
      </c>
    </row>
    <row r="56" spans="1:12">
      <c r="A56" s="34" t="s">
        <v>153</v>
      </c>
      <c r="C56" s="35">
        <v>0</v>
      </c>
      <c r="D56" s="36"/>
      <c r="E56" s="35">
        <v>0</v>
      </c>
      <c r="F56" s="36"/>
      <c r="G56" s="35">
        <v>0</v>
      </c>
      <c r="H56" s="13"/>
      <c r="I56" s="35">
        <v>0</v>
      </c>
      <c r="J56" s="13"/>
      <c r="K56" s="35">
        <v>9</v>
      </c>
    </row>
    <row r="57" spans="1:12">
      <c r="A57" s="34" t="s">
        <v>121</v>
      </c>
      <c r="C57" s="35">
        <v>0</v>
      </c>
      <c r="D57" s="36"/>
      <c r="E57" s="35">
        <v>1</v>
      </c>
      <c r="F57" s="36"/>
      <c r="G57" s="35">
        <v>-3</v>
      </c>
      <c r="H57" s="13"/>
      <c r="I57" s="35">
        <v>2</v>
      </c>
      <c r="J57" s="13"/>
      <c r="K57" s="35">
        <v>-3</v>
      </c>
    </row>
    <row r="58" spans="1:12" ht="18" customHeight="1">
      <c r="A58" s="34" t="s">
        <v>97</v>
      </c>
      <c r="B58" s="34"/>
      <c r="C58" s="55">
        <f>SUM(C50:C57)</f>
        <v>48</v>
      </c>
      <c r="D58" s="32"/>
      <c r="E58" s="55">
        <f>SUM(E50:E57)</f>
        <v>6</v>
      </c>
      <c r="F58" s="35"/>
      <c r="G58" s="55">
        <f>SUM(G50:G57)</f>
        <v>-31</v>
      </c>
      <c r="H58" s="13"/>
      <c r="I58" s="55">
        <f>SUM(I50:I57)</f>
        <v>107</v>
      </c>
      <c r="J58" s="13"/>
      <c r="K58" s="55">
        <f>SUM(K50:K57)</f>
        <v>85</v>
      </c>
      <c r="L58" s="56"/>
    </row>
    <row r="59" spans="1:12" ht="18" customHeight="1">
      <c r="A59" s="34"/>
      <c r="B59" s="34"/>
      <c r="C59" s="57"/>
      <c r="D59" s="57"/>
      <c r="E59" s="57"/>
      <c r="G59" s="57"/>
      <c r="H59" s="13"/>
      <c r="I59" s="57"/>
      <c r="J59" s="13"/>
      <c r="K59" s="57"/>
    </row>
    <row r="60" spans="1:12" ht="18" customHeight="1" thickBot="1">
      <c r="A60" s="40" t="s">
        <v>76</v>
      </c>
      <c r="B60" s="40"/>
      <c r="C60" s="41">
        <f>C46+C58</f>
        <v>221</v>
      </c>
      <c r="D60" s="58"/>
      <c r="E60" s="41">
        <f>E46+E58</f>
        <v>213</v>
      </c>
      <c r="F60" s="59"/>
      <c r="G60" s="41">
        <f>G46+G58</f>
        <v>207</v>
      </c>
      <c r="H60" s="13"/>
      <c r="I60" s="41">
        <f>I46+I58</f>
        <v>861</v>
      </c>
      <c r="J60" s="13"/>
      <c r="K60" s="41">
        <f>K46+K58</f>
        <v>773</v>
      </c>
    </row>
    <row r="61" spans="1:12" ht="13.5" thickTop="1">
      <c r="H61" s="13"/>
      <c r="J61" s="13"/>
    </row>
    <row r="63" spans="1:12" ht="18" customHeight="1">
      <c r="A63" s="82" t="s">
        <v>156</v>
      </c>
      <c r="B63" s="39"/>
      <c r="C63" s="16">
        <f>'Income Statement'!C21</f>
        <v>517</v>
      </c>
      <c r="D63" s="128"/>
      <c r="E63" s="16">
        <f>'Income Statement'!E21</f>
        <v>497</v>
      </c>
      <c r="F63" s="128"/>
      <c r="G63" s="16">
        <f>'Income Statement'!G21</f>
        <v>520</v>
      </c>
      <c r="H63" s="151"/>
      <c r="I63" s="16">
        <f>'Income Statement'!I21</f>
        <v>2067</v>
      </c>
      <c r="J63" s="151"/>
      <c r="K63" s="16">
        <f>'Income Statement'!K21</f>
        <v>1895</v>
      </c>
    </row>
    <row r="64" spans="1:12" ht="18" customHeight="1">
      <c r="A64" s="39"/>
      <c r="B64" s="39"/>
      <c r="C64" s="39"/>
      <c r="D64" s="39"/>
      <c r="E64" s="39"/>
      <c r="F64" s="39"/>
      <c r="G64" s="39"/>
      <c r="H64" s="151"/>
      <c r="I64" s="39"/>
      <c r="J64" s="151"/>
      <c r="K64" s="39"/>
    </row>
    <row r="65" spans="1:17" ht="18" customHeight="1">
      <c r="A65" s="44" t="s">
        <v>123</v>
      </c>
      <c r="B65" s="39"/>
      <c r="C65" s="61">
        <f>C60/C63</f>
        <v>0.42746615087040618</v>
      </c>
      <c r="D65" s="39"/>
      <c r="E65" s="61">
        <f>E60/E63</f>
        <v>0.42857142857142855</v>
      </c>
      <c r="F65" s="39"/>
      <c r="G65" s="61">
        <f>G60/G63</f>
        <v>0.39807692307692305</v>
      </c>
      <c r="H65" s="151"/>
      <c r="I65" s="61">
        <f>I60/I63</f>
        <v>0.41654571843251087</v>
      </c>
      <c r="J65" s="151"/>
      <c r="K65" s="61">
        <f>K60/K63</f>
        <v>0.40791556728232192</v>
      </c>
    </row>
    <row r="68" spans="1:17" ht="18" customHeight="1">
      <c r="A68" s="39"/>
      <c r="B68" s="39"/>
      <c r="C68" s="39"/>
      <c r="D68" s="39"/>
      <c r="E68" s="39"/>
      <c r="F68" s="39"/>
      <c r="G68" s="39"/>
      <c r="H68" s="151"/>
      <c r="I68" s="39"/>
      <c r="J68" s="151"/>
      <c r="K68" s="39"/>
    </row>
    <row r="70" spans="1:17" s="177" customFormat="1" ht="11.25">
      <c r="A70" s="176" t="s">
        <v>170</v>
      </c>
      <c r="H70" s="178"/>
      <c r="J70" s="178"/>
    </row>
    <row r="71" spans="1:17" s="177" customFormat="1" ht="11.25">
      <c r="A71" s="176" t="s">
        <v>171</v>
      </c>
      <c r="H71" s="178"/>
      <c r="J71" s="178"/>
    </row>
    <row r="72" spans="1:17" s="177" customFormat="1" ht="11.25">
      <c r="A72" s="179" t="s">
        <v>172</v>
      </c>
      <c r="H72" s="178"/>
      <c r="J72" s="178"/>
    </row>
    <row r="73" spans="1:17" s="180" customFormat="1" ht="11.25">
      <c r="A73" s="177"/>
      <c r="B73" s="177"/>
      <c r="C73" s="177"/>
      <c r="D73" s="177"/>
      <c r="E73" s="177"/>
      <c r="F73" s="177"/>
      <c r="G73" s="177"/>
      <c r="H73" s="178"/>
      <c r="I73" s="177"/>
      <c r="J73" s="178"/>
      <c r="K73" s="177"/>
      <c r="L73" s="177"/>
      <c r="M73" s="177"/>
      <c r="N73" s="177"/>
      <c r="O73" s="177"/>
      <c r="P73" s="177"/>
      <c r="Q73" s="177"/>
    </row>
    <row r="74" spans="1:17" s="177" customFormat="1" ht="11.25">
      <c r="A74" s="177" t="s">
        <v>202</v>
      </c>
      <c r="H74" s="178"/>
      <c r="J74" s="178"/>
    </row>
    <row r="75" spans="1:17" s="177" customFormat="1" ht="11.25">
      <c r="A75" s="179" t="s">
        <v>203</v>
      </c>
      <c r="H75" s="178"/>
      <c r="J75" s="178"/>
    </row>
    <row r="76" spans="1:17" s="177" customFormat="1" ht="11.25">
      <c r="A76" s="179" t="s">
        <v>204</v>
      </c>
      <c r="H76" s="178"/>
      <c r="J76" s="178"/>
    </row>
    <row r="77" spans="1:17" s="177" customFormat="1" ht="11.25">
      <c r="A77" s="179" t="s">
        <v>205</v>
      </c>
      <c r="H77" s="178"/>
      <c r="J77" s="178"/>
    </row>
    <row r="78" spans="1:17" s="177" customFormat="1" ht="11.25">
      <c r="A78" s="179" t="s">
        <v>206</v>
      </c>
      <c r="H78" s="178"/>
      <c r="J78" s="178"/>
    </row>
    <row r="79" spans="1:17" s="177" customFormat="1" ht="11.25">
      <c r="A79" s="179" t="s">
        <v>207</v>
      </c>
      <c r="H79" s="178"/>
      <c r="J79" s="178"/>
    </row>
    <row r="80" spans="1:17" s="177" customFormat="1" ht="11.25">
      <c r="H80" s="178"/>
      <c r="J80" s="178"/>
    </row>
    <row r="81" spans="1:10" s="177" customFormat="1" ht="11.25">
      <c r="A81" s="179" t="s">
        <v>173</v>
      </c>
      <c r="H81" s="178"/>
      <c r="J81" s="178"/>
    </row>
    <row r="82" spans="1:10" s="177" customFormat="1" ht="11.25">
      <c r="A82" s="179" t="s">
        <v>175</v>
      </c>
      <c r="H82" s="178"/>
      <c r="J82" s="178"/>
    </row>
    <row r="83" spans="1:10" s="177" customFormat="1" ht="11.25">
      <c r="A83" s="179" t="s">
        <v>176</v>
      </c>
      <c r="H83" s="178"/>
      <c r="J83" s="178"/>
    </row>
    <row r="84" spans="1:10" s="177" customFormat="1" ht="11.25">
      <c r="H84" s="178"/>
      <c r="J84" s="178"/>
    </row>
    <row r="85" spans="1:10" s="177" customFormat="1" ht="11.25">
      <c r="A85" s="177" t="s">
        <v>174</v>
      </c>
      <c r="H85" s="178"/>
      <c r="J85" s="178"/>
    </row>
    <row r="86" spans="1:10">
      <c r="A86" s="34"/>
    </row>
  </sheetData>
  <mergeCells count="9">
    <mergeCell ref="I8:K8"/>
    <mergeCell ref="I42:K42"/>
    <mergeCell ref="A1:K1"/>
    <mergeCell ref="A2:K2"/>
    <mergeCell ref="A3:K3"/>
    <mergeCell ref="A4:K4"/>
    <mergeCell ref="A5:K5"/>
    <mergeCell ref="C42:G42"/>
    <mergeCell ref="C8:G8"/>
  </mergeCells>
  <printOptions horizontalCentered="1"/>
  <pageMargins left="0.5" right="0.5" top="0.6" bottom="0.36" header="0.5" footer="0.28000000000000003"/>
  <pageSetup scale="5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showGridLines="0" zoomScale="90" zoomScaleNormal="90" workbookViewId="0">
      <selection sqref="A1:XFD1048576"/>
    </sheetView>
  </sheetViews>
  <sheetFormatPr defaultColWidth="7.140625" defaultRowHeight="12.75"/>
  <cols>
    <col min="1" max="1" width="56.28515625" style="33" customWidth="1"/>
    <col min="2" max="2" width="1.28515625" style="33" customWidth="1"/>
    <col min="3" max="3" width="23.28515625" style="33" customWidth="1"/>
    <col min="4" max="4" width="1.28515625" style="33" customWidth="1"/>
    <col min="5" max="5" width="23.28515625" style="33" customWidth="1"/>
    <col min="6" max="6" width="1.28515625" style="33" customWidth="1"/>
    <col min="7" max="7" width="23.28515625" style="33" customWidth="1"/>
    <col min="8" max="8" width="2.140625" style="149" customWidth="1"/>
    <col min="9" max="9" width="23.28515625" style="33" customWidth="1"/>
    <col min="10" max="10" width="1.28515625" style="149" customWidth="1"/>
    <col min="11" max="11" width="23.28515625" style="33" customWidth="1"/>
    <col min="12" max="16384" width="7.140625" style="33"/>
  </cols>
  <sheetData>
    <row r="1" spans="1:11">
      <c r="A1" s="216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>
      <c r="A2" s="216" t="s">
        <v>94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1">
      <c r="A3" s="216" t="s">
        <v>95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</row>
    <row r="4" spans="1:11">
      <c r="A4" s="216" t="s">
        <v>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</row>
    <row r="5" spans="1:11">
      <c r="A5" s="216" t="s">
        <v>3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</row>
    <row r="6" spans="1:11">
      <c r="A6" s="208"/>
      <c r="B6" s="208"/>
      <c r="C6" s="208"/>
      <c r="D6" s="208"/>
      <c r="E6" s="208"/>
      <c r="F6" s="208"/>
      <c r="G6" s="208"/>
      <c r="I6" s="208"/>
      <c r="K6" s="208"/>
    </row>
    <row r="7" spans="1:11">
      <c r="A7" s="208"/>
      <c r="B7" s="208"/>
      <c r="C7" s="208"/>
      <c r="D7" s="208"/>
      <c r="E7" s="208"/>
      <c r="F7" s="208"/>
      <c r="G7" s="208"/>
      <c r="I7" s="208"/>
      <c r="K7" s="208"/>
    </row>
    <row r="8" spans="1:11">
      <c r="A8" s="208"/>
      <c r="B8" s="208"/>
      <c r="C8" s="208"/>
      <c r="D8" s="208"/>
      <c r="E8" s="208"/>
      <c r="F8" s="208"/>
      <c r="G8" s="208"/>
      <c r="I8" s="208"/>
      <c r="K8" s="208"/>
    </row>
    <row r="9" spans="1:11" ht="18" customHeight="1">
      <c r="C9" s="212" t="s">
        <v>71</v>
      </c>
      <c r="D9" s="212"/>
      <c r="E9" s="212"/>
      <c r="F9" s="212"/>
      <c r="G9" s="212"/>
      <c r="I9" s="215" t="s">
        <v>152</v>
      </c>
      <c r="J9" s="215"/>
      <c r="K9" s="215"/>
    </row>
    <row r="10" spans="1:11" ht="18" customHeight="1">
      <c r="C10" s="207" t="s">
        <v>29</v>
      </c>
      <c r="D10" s="66"/>
      <c r="E10" s="207" t="s">
        <v>119</v>
      </c>
      <c r="F10" s="66"/>
      <c r="G10" s="207" t="s">
        <v>29</v>
      </c>
      <c r="I10" s="207" t="s">
        <v>29</v>
      </c>
      <c r="K10" s="207" t="s">
        <v>29</v>
      </c>
    </row>
    <row r="11" spans="1:11" ht="18" customHeight="1">
      <c r="C11" s="1" t="s">
        <v>117</v>
      </c>
      <c r="D11" s="66"/>
      <c r="E11" s="1" t="s">
        <v>117</v>
      </c>
      <c r="F11" s="66"/>
      <c r="G11" s="1" t="s">
        <v>28</v>
      </c>
      <c r="H11" s="33"/>
      <c r="I11" s="1" t="s">
        <v>117</v>
      </c>
      <c r="J11" s="33"/>
      <c r="K11" s="1" t="s">
        <v>28</v>
      </c>
    </row>
    <row r="12" spans="1:11">
      <c r="H12" s="2"/>
      <c r="J12" s="2"/>
    </row>
    <row r="13" spans="1:11" ht="16.5" customHeight="1">
      <c r="A13" s="63" t="s">
        <v>92</v>
      </c>
      <c r="B13" s="46"/>
      <c r="C13" s="140">
        <f>'Income Statement'!C35</f>
        <v>344</v>
      </c>
      <c r="D13" s="54"/>
      <c r="E13" s="140">
        <f>'Income Statement'!E35</f>
        <v>290</v>
      </c>
      <c r="F13" s="54"/>
      <c r="G13" s="140">
        <f>'Income Statement'!G35</f>
        <v>282</v>
      </c>
      <c r="I13" s="140">
        <f>'Income Statement'!I35</f>
        <v>1313</v>
      </c>
      <c r="K13" s="140">
        <f>'Income Statement'!K35</f>
        <v>1207</v>
      </c>
    </row>
    <row r="14" spans="1:11" ht="6" customHeight="1"/>
    <row r="15" spans="1:11" ht="16.5" customHeight="1">
      <c r="A15" s="33" t="s">
        <v>72</v>
      </c>
    </row>
    <row r="16" spans="1:11" ht="16.5" customHeight="1"/>
    <row r="17" spans="1:11" ht="15">
      <c r="A17" s="34" t="s">
        <v>122</v>
      </c>
      <c r="C17" s="35">
        <v>-35</v>
      </c>
      <c r="D17" s="36"/>
      <c r="E17" s="35">
        <v>-5</v>
      </c>
      <c r="F17" s="36"/>
      <c r="G17" s="35">
        <v>11</v>
      </c>
      <c r="I17" s="35">
        <v>-81</v>
      </c>
      <c r="K17" s="35">
        <v>-22</v>
      </c>
    </row>
    <row r="18" spans="1:11">
      <c r="A18" s="34" t="s">
        <v>178</v>
      </c>
      <c r="C18" s="35">
        <v>-11</v>
      </c>
      <c r="D18" s="36"/>
      <c r="E18" s="35">
        <v>0</v>
      </c>
      <c r="F18" s="36"/>
      <c r="G18" s="35">
        <v>0</v>
      </c>
      <c r="I18" s="35">
        <v>-11</v>
      </c>
      <c r="K18" s="35">
        <v>0</v>
      </c>
    </row>
    <row r="19" spans="1:11">
      <c r="A19" s="34" t="s">
        <v>157</v>
      </c>
      <c r="C19" s="35">
        <v>-2</v>
      </c>
      <c r="D19" s="36"/>
      <c r="E19" s="35">
        <v>0</v>
      </c>
      <c r="F19" s="36"/>
      <c r="G19" s="35">
        <v>0</v>
      </c>
      <c r="I19" s="35">
        <v>-11</v>
      </c>
      <c r="K19" s="35">
        <v>0</v>
      </c>
    </row>
    <row r="20" spans="1:11">
      <c r="A20" s="34" t="s">
        <v>149</v>
      </c>
      <c r="C20" s="35">
        <v>0</v>
      </c>
      <c r="D20" s="36"/>
      <c r="E20" s="35">
        <v>0</v>
      </c>
      <c r="F20" s="36"/>
      <c r="G20" s="35">
        <v>18</v>
      </c>
      <c r="I20" s="35">
        <v>0</v>
      </c>
      <c r="K20" s="35">
        <v>-44</v>
      </c>
    </row>
    <row r="21" spans="1:11">
      <c r="A21" s="34" t="s">
        <v>73</v>
      </c>
      <c r="C21" s="35">
        <v>0</v>
      </c>
      <c r="D21" s="36"/>
      <c r="E21" s="35">
        <v>0</v>
      </c>
      <c r="F21" s="36"/>
      <c r="G21" s="35">
        <v>-1</v>
      </c>
      <c r="I21" s="35">
        <v>-2</v>
      </c>
      <c r="K21" s="35">
        <v>-3</v>
      </c>
    </row>
    <row r="22" spans="1:11">
      <c r="A22" s="34" t="s">
        <v>154</v>
      </c>
      <c r="C22" s="35">
        <v>0</v>
      </c>
      <c r="D22" s="36"/>
      <c r="E22" s="35">
        <v>0</v>
      </c>
      <c r="F22" s="36"/>
      <c r="G22" s="35">
        <v>0</v>
      </c>
      <c r="I22" s="35">
        <v>0</v>
      </c>
      <c r="K22" s="35">
        <v>-10</v>
      </c>
    </row>
    <row r="23" spans="1:11">
      <c r="A23" s="34" t="s">
        <v>153</v>
      </c>
      <c r="C23" s="35">
        <v>0</v>
      </c>
      <c r="D23" s="36"/>
      <c r="E23" s="35">
        <v>0</v>
      </c>
      <c r="F23" s="36"/>
      <c r="G23" s="35">
        <v>0</v>
      </c>
      <c r="I23" s="35">
        <v>0</v>
      </c>
      <c r="K23" s="35">
        <v>-9</v>
      </c>
    </row>
    <row r="24" spans="1:11">
      <c r="A24" s="154" t="s">
        <v>121</v>
      </c>
      <c r="C24" s="35">
        <v>0</v>
      </c>
      <c r="D24" s="36"/>
      <c r="E24" s="35">
        <v>-1</v>
      </c>
      <c r="F24" s="36"/>
      <c r="G24" s="35">
        <v>3</v>
      </c>
      <c r="I24" s="35">
        <v>-2</v>
      </c>
      <c r="K24" s="35">
        <v>3</v>
      </c>
    </row>
    <row r="25" spans="1:11" ht="16.5" customHeight="1">
      <c r="A25" s="34" t="s">
        <v>96</v>
      </c>
      <c r="B25" s="34"/>
      <c r="C25" s="55">
        <f>SUM(C17:C24)</f>
        <v>-48</v>
      </c>
      <c r="D25" s="62"/>
      <c r="E25" s="55">
        <f>SUM(E17:E24)</f>
        <v>-6</v>
      </c>
      <c r="G25" s="55">
        <f>SUM(G17:G24)</f>
        <v>31</v>
      </c>
      <c r="I25" s="55">
        <f>SUM(I17:I24)</f>
        <v>-107</v>
      </c>
      <c r="K25" s="55">
        <f>SUM(K17:K24)</f>
        <v>-85</v>
      </c>
    </row>
    <row r="26" spans="1:11">
      <c r="A26" s="34"/>
      <c r="B26" s="34"/>
      <c r="C26" s="57"/>
      <c r="D26" s="57"/>
      <c r="E26" s="57"/>
      <c r="G26" s="57"/>
      <c r="H26" s="13"/>
      <c r="I26" s="57"/>
      <c r="J26" s="13"/>
      <c r="K26" s="57"/>
    </row>
    <row r="27" spans="1:11" ht="16.5" customHeight="1" thickBot="1">
      <c r="A27" s="40" t="s">
        <v>77</v>
      </c>
      <c r="B27" s="40"/>
      <c r="C27" s="41">
        <f>C13+C25</f>
        <v>296</v>
      </c>
      <c r="D27" s="42"/>
      <c r="E27" s="41">
        <f>E13+E25</f>
        <v>284</v>
      </c>
      <c r="F27" s="43"/>
      <c r="G27" s="41">
        <f>G13+G25</f>
        <v>313</v>
      </c>
      <c r="H27" s="13"/>
      <c r="I27" s="41">
        <f>I13+I25</f>
        <v>1206</v>
      </c>
      <c r="J27" s="13"/>
      <c r="K27" s="41">
        <f>K13+K25</f>
        <v>1122</v>
      </c>
    </row>
    <row r="28" spans="1:11" ht="18" customHeight="1" thickTop="1">
      <c r="H28" s="13"/>
      <c r="J28" s="13"/>
    </row>
    <row r="30" spans="1:11" s="177" customFormat="1" ht="11.25">
      <c r="A30" s="177" t="s">
        <v>208</v>
      </c>
      <c r="H30" s="178"/>
      <c r="J30" s="178"/>
    </row>
    <row r="31" spans="1:11" s="177" customFormat="1" ht="11.25">
      <c r="A31" s="179" t="s">
        <v>209</v>
      </c>
      <c r="H31" s="178"/>
      <c r="J31" s="178"/>
    </row>
    <row r="32" spans="1:11" s="177" customFormat="1" ht="11.25">
      <c r="A32" s="179" t="s">
        <v>210</v>
      </c>
      <c r="H32" s="178"/>
      <c r="J32" s="178"/>
    </row>
    <row r="33" spans="1:10" s="177" customFormat="1" ht="11.25">
      <c r="A33" s="179" t="s">
        <v>211</v>
      </c>
      <c r="H33" s="178"/>
      <c r="J33" s="178"/>
    </row>
    <row r="34" spans="1:10" s="177" customFormat="1" ht="11.25">
      <c r="A34" s="179" t="s">
        <v>212</v>
      </c>
      <c r="H34" s="178"/>
      <c r="J34" s="178"/>
    </row>
    <row r="35" spans="1:10">
      <c r="H35" s="13"/>
      <c r="J35" s="13"/>
    </row>
    <row r="36" spans="1:10" s="177" customFormat="1" ht="11.25">
      <c r="H36" s="178"/>
      <c r="J36" s="178"/>
    </row>
    <row r="37" spans="1:10" s="177" customFormat="1" ht="11.25">
      <c r="A37" s="179"/>
      <c r="H37" s="178"/>
      <c r="J37" s="178"/>
    </row>
    <row r="38" spans="1:10" s="177" customFormat="1" ht="11.25">
      <c r="A38" s="179"/>
      <c r="H38" s="178"/>
      <c r="J38" s="178"/>
    </row>
    <row r="39" spans="1:10" s="177" customFormat="1" ht="11.25">
      <c r="A39" s="179"/>
      <c r="H39" s="178"/>
      <c r="J39" s="178"/>
    </row>
    <row r="45" spans="1:10">
      <c r="H45" s="147"/>
      <c r="J45" s="147"/>
    </row>
    <row r="49" spans="8:10" ht="15">
      <c r="H49" s="146"/>
      <c r="J49" s="146"/>
    </row>
  </sheetData>
  <mergeCells count="7">
    <mergeCell ref="I9:K9"/>
    <mergeCell ref="A1:K1"/>
    <mergeCell ref="A2:K2"/>
    <mergeCell ref="A3:K3"/>
    <mergeCell ref="A4:K4"/>
    <mergeCell ref="A5:K5"/>
    <mergeCell ref="C9:G9"/>
  </mergeCells>
  <printOptions horizontalCentered="1"/>
  <pageMargins left="0.5" right="0.5" top="0.75" bottom="0.75" header="0.5" footer="0.5"/>
  <pageSetup scale="5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opLeftCell="A13" zoomScale="85" zoomScaleNormal="85" workbookViewId="0">
      <selection activeCell="E45" sqref="E45"/>
    </sheetView>
  </sheetViews>
  <sheetFormatPr defaultRowHeight="15"/>
  <cols>
    <col min="1" max="1" width="3" style="129" customWidth="1"/>
    <col min="2" max="2" width="77.42578125" style="129" bestFit="1" customWidth="1"/>
    <col min="3" max="3" width="20.7109375" style="129" customWidth="1"/>
    <col min="4" max="4" width="1.7109375" style="129" customWidth="1"/>
    <col min="5" max="5" width="20.7109375" style="129" customWidth="1"/>
    <col min="6" max="6" width="1.7109375" style="129" customWidth="1"/>
    <col min="7" max="7" width="20.7109375" style="129" customWidth="1"/>
    <col min="8" max="16384" width="9.140625" style="181"/>
  </cols>
  <sheetData>
    <row r="1" spans="1:7">
      <c r="A1" s="217" t="s">
        <v>0</v>
      </c>
      <c r="B1" s="217"/>
      <c r="C1" s="217"/>
      <c r="D1" s="217"/>
      <c r="E1" s="217"/>
      <c r="F1" s="217"/>
      <c r="G1" s="217"/>
    </row>
    <row r="2" spans="1:7">
      <c r="A2" s="218" t="s">
        <v>103</v>
      </c>
      <c r="B2" s="218"/>
      <c r="C2" s="218"/>
      <c r="D2" s="218"/>
      <c r="E2" s="218"/>
      <c r="F2" s="218"/>
      <c r="G2" s="218"/>
    </row>
    <row r="3" spans="1:7">
      <c r="A3" s="218" t="s">
        <v>3</v>
      </c>
      <c r="B3" s="218"/>
      <c r="C3" s="218"/>
      <c r="D3" s="218"/>
      <c r="E3" s="218"/>
      <c r="F3" s="218"/>
      <c r="G3" s="218"/>
    </row>
    <row r="4" spans="1:7" ht="13.5" customHeight="1"/>
    <row r="5" spans="1:7" ht="17.25" customHeight="1">
      <c r="A5" s="130"/>
      <c r="B5" s="130" t="s">
        <v>104</v>
      </c>
      <c r="C5" s="219" t="s">
        <v>78</v>
      </c>
      <c r="D5" s="219"/>
      <c r="E5" s="219"/>
      <c r="F5" s="219"/>
      <c r="G5" s="219"/>
    </row>
    <row r="6" spans="1:7">
      <c r="A6" s="130"/>
      <c r="B6" s="130" t="s">
        <v>104</v>
      </c>
      <c r="C6" s="207" t="s">
        <v>29</v>
      </c>
      <c r="D6" s="66"/>
      <c r="E6" s="207" t="s">
        <v>119</v>
      </c>
      <c r="F6" s="66"/>
      <c r="G6" s="207" t="s">
        <v>29</v>
      </c>
    </row>
    <row r="7" spans="1:7">
      <c r="A7" s="130"/>
      <c r="B7" s="130" t="s">
        <v>104</v>
      </c>
      <c r="C7" s="1" t="s">
        <v>117</v>
      </c>
      <c r="D7" s="66"/>
      <c r="E7" s="1" t="s">
        <v>117</v>
      </c>
      <c r="F7" s="66"/>
      <c r="G7" s="1" t="s">
        <v>28</v>
      </c>
    </row>
    <row r="8" spans="1:7">
      <c r="A8" s="188" t="s">
        <v>81</v>
      </c>
    </row>
    <row r="9" spans="1:7">
      <c r="B9" s="131" t="s">
        <v>158</v>
      </c>
    </row>
    <row r="10" spans="1:7">
      <c r="B10" s="220" t="s">
        <v>105</v>
      </c>
      <c r="C10" s="221"/>
      <c r="E10" s="221"/>
      <c r="G10" s="222"/>
    </row>
    <row r="11" spans="1:7">
      <c r="B11" s="129" t="s">
        <v>106</v>
      </c>
      <c r="C11" s="223">
        <v>16.100000000000001</v>
      </c>
      <c r="E11" s="223">
        <v>14.7</v>
      </c>
      <c r="G11" s="223">
        <v>14.664999999999999</v>
      </c>
    </row>
    <row r="12" spans="1:7">
      <c r="B12" s="129" t="s">
        <v>195</v>
      </c>
      <c r="C12" s="224">
        <v>0.16200000000000001</v>
      </c>
      <c r="E12" s="224">
        <v>0.16300000000000001</v>
      </c>
      <c r="F12" s="224"/>
      <c r="G12" s="224">
        <v>0.17599999999999999</v>
      </c>
    </row>
    <row r="13" spans="1:7">
      <c r="B13" s="129" t="s">
        <v>196</v>
      </c>
      <c r="C13" s="224">
        <v>9.7000000000000003E-2</v>
      </c>
      <c r="E13" s="224">
        <v>9.5000000000000001E-2</v>
      </c>
      <c r="F13" s="224"/>
      <c r="G13" s="224">
        <v>9.0999999999999998E-2</v>
      </c>
    </row>
    <row r="14" spans="1:7">
      <c r="B14" s="129" t="s">
        <v>197</v>
      </c>
      <c r="C14" s="225">
        <v>7.0000000000000001E-3</v>
      </c>
      <c r="E14" s="225">
        <v>8.0000000000000002E-3</v>
      </c>
      <c r="F14" s="224"/>
      <c r="G14" s="225">
        <v>8.0000000000000002E-3</v>
      </c>
    </row>
    <row r="15" spans="1:7">
      <c r="B15" s="129" t="s">
        <v>214</v>
      </c>
      <c r="C15" s="226">
        <v>0.26600000000000001</v>
      </c>
      <c r="D15" s="226"/>
      <c r="E15" s="226">
        <v>0.26600000000000001</v>
      </c>
      <c r="F15" s="226"/>
      <c r="G15" s="226">
        <v>0.27529999999999999</v>
      </c>
    </row>
    <row r="16" spans="1:7" ht="8.25" customHeight="1">
      <c r="C16" s="223"/>
      <c r="E16" s="223"/>
      <c r="F16" s="221"/>
      <c r="G16" s="223"/>
    </row>
    <row r="17" spans="1:7">
      <c r="B17" s="220" t="s">
        <v>163</v>
      </c>
    </row>
    <row r="18" spans="1:7" ht="15.75">
      <c r="B18" s="129" t="s">
        <v>187</v>
      </c>
      <c r="C18" s="222">
        <v>379604</v>
      </c>
      <c r="E18" s="222">
        <v>325950</v>
      </c>
      <c r="F18" s="227"/>
      <c r="G18" s="222">
        <v>350012</v>
      </c>
    </row>
    <row r="19" spans="1:7" ht="9" customHeight="1">
      <c r="A19" s="181"/>
    </row>
    <row r="20" spans="1:7">
      <c r="A20" s="181"/>
      <c r="B20" s="131" t="s">
        <v>107</v>
      </c>
    </row>
    <row r="21" spans="1:7">
      <c r="B21" s="220" t="s">
        <v>201</v>
      </c>
      <c r="C21" s="226"/>
      <c r="E21" s="226"/>
      <c r="F21" s="227"/>
      <c r="G21" s="226"/>
    </row>
    <row r="22" spans="1:7">
      <c r="B22" s="129" t="s">
        <v>108</v>
      </c>
      <c r="C22" s="228">
        <v>7</v>
      </c>
      <c r="E22" s="228">
        <v>5.68</v>
      </c>
      <c r="F22" s="227"/>
      <c r="G22" s="228">
        <v>6.0129999999999999</v>
      </c>
    </row>
    <row r="23" spans="1:7">
      <c r="B23" s="129" t="s">
        <v>109</v>
      </c>
      <c r="C23" s="17">
        <v>90.8</v>
      </c>
      <c r="D23" s="17"/>
      <c r="E23" s="17">
        <v>71.099999999999994</v>
      </c>
      <c r="F23" s="17"/>
      <c r="G23" s="17">
        <v>74.072999999999993</v>
      </c>
    </row>
    <row r="24" spans="1:7">
      <c r="B24" s="129" t="s">
        <v>198</v>
      </c>
      <c r="C24" s="224">
        <v>0.17599999999999999</v>
      </c>
      <c r="D24" s="224"/>
      <c r="E24" s="224">
        <v>0.16600000000000001</v>
      </c>
      <c r="F24" s="224"/>
      <c r="G24" s="224">
        <v>0.161</v>
      </c>
    </row>
    <row r="25" spans="1:7">
      <c r="B25" s="129" t="s">
        <v>199</v>
      </c>
      <c r="C25" s="224">
        <v>0.02</v>
      </c>
      <c r="D25" s="224"/>
      <c r="E25" s="224">
        <v>2.5000000000000001E-2</v>
      </c>
      <c r="F25" s="224"/>
      <c r="G25" s="224">
        <v>2.5999999999999999E-2</v>
      </c>
    </row>
    <row r="26" spans="1:7">
      <c r="B26" s="129" t="s">
        <v>200</v>
      </c>
      <c r="C26" s="225">
        <v>7.0000000000000001E-3</v>
      </c>
      <c r="D26" s="224"/>
      <c r="E26" s="225">
        <v>5.0000000000000001E-3</v>
      </c>
      <c r="F26" s="224"/>
      <c r="G26" s="225">
        <v>5.0000000000000001E-3</v>
      </c>
    </row>
    <row r="27" spans="1:7">
      <c r="B27" s="129" t="s">
        <v>214</v>
      </c>
      <c r="C27" s="226">
        <v>0.20300000000000001</v>
      </c>
      <c r="E27" s="226">
        <v>0.19600000000000001</v>
      </c>
      <c r="G27" s="226">
        <v>0.19239999999999999</v>
      </c>
    </row>
    <row r="28" spans="1:7">
      <c r="B28" s="129" t="s">
        <v>159</v>
      </c>
      <c r="C28" s="226">
        <v>0.30199999999999999</v>
      </c>
      <c r="E28" s="226">
        <v>0.32300000000000001</v>
      </c>
      <c r="G28" s="226">
        <v>0.33100000000000002</v>
      </c>
    </row>
    <row r="29" spans="1:7" ht="15.75">
      <c r="B29" s="129" t="s">
        <v>186</v>
      </c>
      <c r="C29" s="226">
        <v>0.505</v>
      </c>
      <c r="E29" s="226">
        <v>0.51900000000000002</v>
      </c>
      <c r="G29" s="226">
        <v>0.52300000000000002</v>
      </c>
    </row>
    <row r="30" spans="1:7" ht="6.75" customHeight="1"/>
    <row r="31" spans="1:7">
      <c r="B31" s="220" t="s">
        <v>130</v>
      </c>
      <c r="F31" s="227"/>
    </row>
    <row r="32" spans="1:7">
      <c r="B32" s="129" t="s">
        <v>110</v>
      </c>
      <c r="C32" s="222">
        <v>390302</v>
      </c>
      <c r="E32" s="222">
        <v>303902</v>
      </c>
      <c r="G32" s="222">
        <v>309756</v>
      </c>
    </row>
    <row r="33" spans="1:7">
      <c r="B33" s="129" t="s">
        <v>111</v>
      </c>
      <c r="C33" s="229">
        <v>4.8</v>
      </c>
      <c r="D33" s="230"/>
      <c r="E33" s="229">
        <v>4</v>
      </c>
      <c r="F33" s="230"/>
      <c r="G33" s="229">
        <v>4.4000000000000004</v>
      </c>
    </row>
    <row r="34" spans="1:7">
      <c r="B34" s="129" t="s">
        <v>215</v>
      </c>
      <c r="C34" s="226">
        <v>0.69599999999999995</v>
      </c>
      <c r="D34" s="230"/>
      <c r="E34" s="226">
        <v>0.72199999999999998</v>
      </c>
      <c r="F34" s="230"/>
      <c r="G34" s="226">
        <v>0.68300000000000005</v>
      </c>
    </row>
    <row r="35" spans="1:7" ht="7.5" customHeight="1">
      <c r="F35" s="222"/>
    </row>
    <row r="36" spans="1:7">
      <c r="A36" s="131"/>
      <c r="B36" s="131" t="s">
        <v>160</v>
      </c>
      <c r="F36" s="222"/>
    </row>
    <row r="37" spans="1:7">
      <c r="B37" s="220" t="s">
        <v>164</v>
      </c>
      <c r="F37" s="222"/>
    </row>
    <row r="38" spans="1:7">
      <c r="B38" s="129" t="s">
        <v>161</v>
      </c>
      <c r="C38" s="129">
        <v>223.4</v>
      </c>
      <c r="E38" s="129">
        <v>214.2</v>
      </c>
      <c r="F38" s="222"/>
      <c r="G38" s="129">
        <v>193.5</v>
      </c>
    </row>
    <row r="39" spans="1:7">
      <c r="B39" s="129" t="s">
        <v>213</v>
      </c>
      <c r="C39" s="224">
        <v>0.3</v>
      </c>
      <c r="E39" s="129">
        <v>33.6</v>
      </c>
      <c r="F39" s="222"/>
      <c r="G39" s="129">
        <v>34.4</v>
      </c>
    </row>
    <row r="40" spans="1:7">
      <c r="F40" s="222"/>
    </row>
    <row r="41" spans="1:7">
      <c r="B41" s="220" t="s">
        <v>165</v>
      </c>
      <c r="F41" s="222"/>
    </row>
    <row r="42" spans="1:7">
      <c r="B42" s="129" t="s">
        <v>162</v>
      </c>
      <c r="C42" s="231">
        <v>98284</v>
      </c>
      <c r="E42" s="231">
        <v>76134</v>
      </c>
      <c r="F42" s="222"/>
      <c r="G42" s="231">
        <v>135507</v>
      </c>
    </row>
    <row r="43" spans="1:7">
      <c r="F43" s="222"/>
    </row>
    <row r="44" spans="1:7">
      <c r="B44" s="220" t="s">
        <v>129</v>
      </c>
      <c r="F44" s="222"/>
    </row>
    <row r="45" spans="1:7" ht="15.75">
      <c r="B45" s="129" t="s">
        <v>188</v>
      </c>
      <c r="C45" s="129">
        <v>413</v>
      </c>
      <c r="E45" s="129">
        <v>376</v>
      </c>
      <c r="F45" s="222"/>
      <c r="G45" s="129">
        <v>436</v>
      </c>
    </row>
    <row r="46" spans="1:7" ht="7.5" customHeight="1">
      <c r="F46" s="222"/>
    </row>
    <row r="47" spans="1:7">
      <c r="A47" s="188" t="s">
        <v>82</v>
      </c>
      <c r="C47" s="232"/>
      <c r="E47" s="232"/>
      <c r="F47" s="222"/>
      <c r="G47" s="232"/>
    </row>
    <row r="48" spans="1:7">
      <c r="A48" s="131"/>
      <c r="B48" s="220" t="s">
        <v>112</v>
      </c>
      <c r="C48" s="232"/>
      <c r="E48" s="232"/>
      <c r="F48" s="222"/>
      <c r="G48" s="232"/>
    </row>
    <row r="49" spans="1:7">
      <c r="A49" s="131"/>
      <c r="B49" s="233" t="s">
        <v>113</v>
      </c>
      <c r="C49" s="232">
        <v>49</v>
      </c>
      <c r="E49" s="232">
        <v>41</v>
      </c>
      <c r="F49" s="222"/>
      <c r="G49" s="232">
        <v>35</v>
      </c>
    </row>
    <row r="50" spans="1:7">
      <c r="A50" s="131"/>
      <c r="B50" s="233" t="s">
        <v>177</v>
      </c>
      <c r="C50" s="232">
        <v>20</v>
      </c>
      <c r="E50" s="232">
        <v>5</v>
      </c>
      <c r="F50" s="222"/>
      <c r="G50" s="232">
        <v>8</v>
      </c>
    </row>
    <row r="51" spans="1:7" ht="6.75" customHeight="1">
      <c r="B51" s="232"/>
      <c r="C51" s="234"/>
      <c r="D51" s="132"/>
      <c r="E51" s="234"/>
      <c r="F51" s="132"/>
      <c r="G51" s="234"/>
    </row>
    <row r="52" spans="1:7">
      <c r="A52" s="131"/>
      <c r="B52" s="220" t="s">
        <v>114</v>
      </c>
      <c r="C52" s="232"/>
      <c r="E52" s="232"/>
      <c r="F52" s="222"/>
      <c r="G52" s="232"/>
    </row>
    <row r="53" spans="1:7" ht="15.75">
      <c r="A53" s="131"/>
      <c r="B53" s="233" t="s">
        <v>189</v>
      </c>
      <c r="C53" s="232">
        <v>95</v>
      </c>
      <c r="E53" s="232">
        <v>76</v>
      </c>
      <c r="F53" s="222"/>
      <c r="G53" s="232">
        <v>80</v>
      </c>
    </row>
    <row r="54" spans="1:7" ht="15.75">
      <c r="A54" s="131"/>
      <c r="B54" s="233" t="s">
        <v>190</v>
      </c>
      <c r="C54" s="232">
        <v>23</v>
      </c>
      <c r="E54" s="232">
        <v>8</v>
      </c>
      <c r="F54" s="222"/>
      <c r="G54" s="232">
        <v>14</v>
      </c>
    </row>
    <row r="55" spans="1:7" ht="6.75" customHeight="1">
      <c r="B55" s="232"/>
      <c r="C55" s="234"/>
      <c r="D55" s="132"/>
      <c r="E55" s="234"/>
      <c r="F55" s="132"/>
      <c r="G55" s="234"/>
    </row>
    <row r="56" spans="1:7">
      <c r="A56" s="131"/>
      <c r="B56" s="220" t="s">
        <v>115</v>
      </c>
      <c r="C56" s="232"/>
      <c r="E56" s="232"/>
      <c r="F56" s="222"/>
      <c r="G56" s="232"/>
    </row>
    <row r="57" spans="1:7" ht="15.75">
      <c r="A57" s="131"/>
      <c r="B57" s="233" t="s">
        <v>191</v>
      </c>
      <c r="C57" s="234">
        <v>2782</v>
      </c>
      <c r="D57" s="132"/>
      <c r="E57" s="234">
        <v>2746</v>
      </c>
      <c r="F57" s="132"/>
      <c r="G57" s="234">
        <v>2637</v>
      </c>
    </row>
    <row r="58" spans="1:7" ht="15.75">
      <c r="A58" s="131"/>
      <c r="B58" s="233" t="s">
        <v>192</v>
      </c>
      <c r="C58" s="234">
        <v>792</v>
      </c>
      <c r="D58" s="132"/>
      <c r="E58" s="234">
        <v>778</v>
      </c>
      <c r="F58" s="132"/>
      <c r="G58" s="234">
        <v>758</v>
      </c>
    </row>
    <row r="59" spans="1:7" ht="7.5" customHeight="1">
      <c r="B59" s="232"/>
    </row>
    <row r="60" spans="1:7">
      <c r="A60" s="188" t="s">
        <v>84</v>
      </c>
      <c r="C60" s="232"/>
      <c r="E60" s="232"/>
      <c r="G60" s="232"/>
    </row>
    <row r="61" spans="1:7">
      <c r="B61" s="131" t="s">
        <v>116</v>
      </c>
      <c r="C61" s="133"/>
      <c r="D61" s="133"/>
      <c r="E61" s="133"/>
      <c r="F61" s="133"/>
      <c r="G61" s="133"/>
    </row>
    <row r="62" spans="1:7" ht="15.75">
      <c r="B62" s="129" t="s">
        <v>193</v>
      </c>
      <c r="C62" s="133">
        <v>193</v>
      </c>
      <c r="D62" s="133"/>
      <c r="E62" s="133">
        <v>28</v>
      </c>
      <c r="F62" s="133"/>
      <c r="G62" s="133">
        <v>139</v>
      </c>
    </row>
    <row r="63" spans="1:7" ht="15.75">
      <c r="B63" s="129" t="s">
        <v>194</v>
      </c>
      <c r="C63" s="133">
        <v>704</v>
      </c>
      <c r="D63" s="133"/>
      <c r="E63" s="133">
        <v>621</v>
      </c>
      <c r="F63" s="133"/>
      <c r="G63" s="133">
        <v>660</v>
      </c>
    </row>
    <row r="64" spans="1:7">
      <c r="B64" s="232"/>
      <c r="C64" s="235"/>
      <c r="E64" s="235"/>
    </row>
    <row r="65" spans="1:7">
      <c r="A65" s="181"/>
      <c r="B65" s="181"/>
      <c r="C65" s="236"/>
      <c r="E65" s="236"/>
      <c r="G65" s="232"/>
    </row>
    <row r="66" spans="1:7">
      <c r="A66" s="181"/>
      <c r="B66" s="181"/>
      <c r="G66" s="133"/>
    </row>
    <row r="67" spans="1:7">
      <c r="A67" s="181"/>
      <c r="B67" s="181"/>
      <c r="G67" s="133"/>
    </row>
    <row r="68" spans="1:7">
      <c r="A68" s="181"/>
      <c r="B68" s="181"/>
      <c r="G68" s="133"/>
    </row>
    <row r="71" spans="1:7">
      <c r="A71" s="181"/>
      <c r="B71" s="181"/>
    </row>
    <row r="72" spans="1:7">
      <c r="A72" s="181"/>
      <c r="B72" s="181"/>
    </row>
    <row r="73" spans="1:7">
      <c r="A73" s="181"/>
      <c r="B73" s="181"/>
    </row>
    <row r="74" spans="1:7">
      <c r="A74" s="181"/>
      <c r="B74" s="181"/>
    </row>
    <row r="75" spans="1:7">
      <c r="A75" s="181"/>
      <c r="B75" s="181"/>
    </row>
  </sheetData>
  <mergeCells count="4">
    <mergeCell ref="A1:G1"/>
    <mergeCell ref="A2:G2"/>
    <mergeCell ref="A3:G3"/>
    <mergeCell ref="C5:G5"/>
  </mergeCells>
  <pageMargins left="0.7" right="0.7" top="0.75" bottom="0.75" header="0.3" footer="0.3"/>
  <pageSetup scale="4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Income Statement</vt:lpstr>
      <vt:lpstr>Detailed Revenue</vt:lpstr>
      <vt:lpstr>Detailed Revenue - Recasted</vt:lpstr>
      <vt:lpstr>Balance Sheet</vt:lpstr>
      <vt:lpstr>non-GAAP Net Inc &amp; Op Inc</vt:lpstr>
      <vt:lpstr>non-GAAP Op Exp</vt:lpstr>
      <vt:lpstr>Operating stats</vt:lpstr>
      <vt:lpstr>'Balance Sheet'!Print_Area</vt:lpstr>
      <vt:lpstr>'Detailed Revenue'!Print_Area</vt:lpstr>
      <vt:lpstr>'Income Statement'!Print_Area</vt:lpstr>
      <vt:lpstr>'non-GAAP Net Inc &amp; Op Inc'!Print_Area</vt:lpstr>
      <vt:lpstr>'non-GAAP Op Exp'!Print_Area</vt:lpstr>
      <vt:lpstr>'non-GAAP Net Inc &amp; Op Inc'!Print_Titles</vt:lpstr>
      <vt:lpstr>'non-GAAP Op Exp'!Print_Titles</vt:lpstr>
    </vt:vector>
  </TitlesOfParts>
  <Company>The Nasdaq OMX Group,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citadmin</dc:creator>
  <cp:lastModifiedBy>Ed Ditmire</cp:lastModifiedBy>
  <cp:lastPrinted>2015-01-28T21:46:30Z</cp:lastPrinted>
  <dcterms:created xsi:type="dcterms:W3CDTF">2013-03-25T17:15:27Z</dcterms:created>
  <dcterms:modified xsi:type="dcterms:W3CDTF">2015-01-29T00:17:02Z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